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8970" tabRatio="857" activeTab="1"/>
  </bookViews>
  <sheets>
    <sheet name="NDPL" sheetId="1" r:id="rId1"/>
    <sheet name="BYPL" sheetId="2" r:id="rId2"/>
    <sheet name="BRPL" sheetId="3" r:id="rId3"/>
    <sheet name="NDMC" sheetId="4" r:id="rId4"/>
    <sheet name="MES" sheetId="5" r:id="rId5"/>
    <sheet name="ROHTAK ROAD" sheetId="6" r:id="rId6"/>
    <sheet name="STEPPED UP GENCO" sheetId="7" r:id="rId7"/>
    <sheet name="FINAL EX. SUMMARY" sheetId="8" r:id="rId8"/>
    <sheet name="PRAGATI" sheetId="9" r:id="rId9"/>
  </sheets>
  <definedNames>
    <definedName name="_xlnm.Print_Area" localSheetId="2">'BRPL'!$A$1:$Q$178</definedName>
    <definedName name="_xlnm.Print_Area" localSheetId="1">'BYPL'!$A$1:$Q$166</definedName>
    <definedName name="_xlnm.Print_Area" localSheetId="7">'FINAL EX. SUMMARY'!$A$1:$Q$41</definedName>
    <definedName name="_xlnm.Print_Area" localSheetId="4">'MES'!$A$1:$Q$59</definedName>
    <definedName name="_xlnm.Print_Area" localSheetId="0">'NDPL'!$A$1:$Q$159</definedName>
    <definedName name="_xlnm.Print_Area" localSheetId="8">'PRAGATI'!$A$1:$Q$25</definedName>
    <definedName name="_xlnm.Print_Area" localSheetId="5">'ROHTAK ROAD'!$A$1:$Q$46</definedName>
  </definedNames>
  <calcPr fullCalcOnLoad="1"/>
</workbook>
</file>

<file path=xl/sharedStrings.xml><?xml version="1.0" encoding="utf-8"?>
<sst xmlns="http://schemas.openxmlformats.org/spreadsheetml/2006/main" count="1490" uniqueCount="425">
  <si>
    <t>Customer:NORTH DELHI POWER LIMITED.</t>
  </si>
  <si>
    <t>METER NO.</t>
  </si>
  <si>
    <t>MAKE</t>
  </si>
  <si>
    <t>UNIT</t>
  </si>
  <si>
    <t>DIFF.</t>
  </si>
  <si>
    <t>CONSP.</t>
  </si>
  <si>
    <t>REACTIVE MUs</t>
  </si>
  <si>
    <t>DELIEVERED &amp; RECEIVED BELOW 97 %</t>
  </si>
  <si>
    <t>DELIEVERED &amp; RECEIVED ABOVE 103%</t>
  </si>
  <si>
    <t>Sr. No.</t>
  </si>
  <si>
    <t>STATION / FEEDER</t>
  </si>
  <si>
    <t>M.F. (O/A)</t>
  </si>
  <si>
    <t>RPH</t>
  </si>
  <si>
    <t>ELSTER</t>
  </si>
  <si>
    <t>Kvarh(Lag)</t>
  </si>
  <si>
    <t>GOPAL PUR</t>
  </si>
  <si>
    <t>Tx.1</t>
  </si>
  <si>
    <t>Tx.2</t>
  </si>
  <si>
    <t>Tx.3</t>
  </si>
  <si>
    <t>SUBZI MANDI</t>
  </si>
  <si>
    <t>O/G  BG Rd.1</t>
  </si>
  <si>
    <t>O/G  BG Rd.2</t>
  </si>
  <si>
    <t>ROHINI</t>
  </si>
  <si>
    <t>Tx.-3</t>
  </si>
  <si>
    <t>Tx.-4</t>
  </si>
  <si>
    <t>SHALIMAR BAGH</t>
  </si>
  <si>
    <t>Tx.-2</t>
  </si>
  <si>
    <t>220KV DMRC</t>
  </si>
  <si>
    <t>NARELA</t>
  </si>
  <si>
    <t>NARAINA</t>
  </si>
  <si>
    <t>O/G REWARI LINE 1</t>
  </si>
  <si>
    <t>O/G REWARI LINE 2</t>
  </si>
  <si>
    <t>16 MVA TX.-1</t>
  </si>
  <si>
    <t>16 MVA TX.-2</t>
  </si>
  <si>
    <t>INDER PURI</t>
  </si>
  <si>
    <t>KASHMIRI GATE</t>
  </si>
  <si>
    <t>CIVIL LINE</t>
  </si>
  <si>
    <t>CIVIL LINE-2</t>
  </si>
  <si>
    <t>KANJAWALA</t>
  </si>
  <si>
    <t>TX-1</t>
  </si>
  <si>
    <t>BAWANA</t>
  </si>
  <si>
    <t>I/C 100 MVA PR.TR.</t>
  </si>
  <si>
    <t>MANGOLPURI</t>
  </si>
  <si>
    <t>NANGLOI-1 EXP</t>
  </si>
  <si>
    <t>NANGLOI-2 EXP</t>
  </si>
  <si>
    <t>EXPORT TO EAST &amp; CENTRE</t>
  </si>
  <si>
    <t>IMPORTS</t>
  </si>
  <si>
    <t>SHASTRI PARK</t>
  </si>
  <si>
    <t>PUSA GRID-I</t>
  </si>
  <si>
    <t>PUSA GRID-II</t>
  </si>
  <si>
    <t>DMS</t>
  </si>
  <si>
    <t>SUDARSHAN PARK</t>
  </si>
  <si>
    <t>VISHAL (EXP)</t>
  </si>
  <si>
    <t>REWARI LINE (ENERGY EXCHANGE WITH NDPL)</t>
  </si>
  <si>
    <t>EXCHANGE OF ENERGY 11KV</t>
  </si>
  <si>
    <t>EXPORTS</t>
  </si>
  <si>
    <t>VISHAL</t>
  </si>
  <si>
    <t>RAMESH NAGAR-1</t>
  </si>
  <si>
    <t>BALI NAGAR -1</t>
  </si>
  <si>
    <t>ESI HOSPITAL</t>
  </si>
  <si>
    <t>S.B.MILL</t>
  </si>
  <si>
    <t>MOTI NAGAR KIOSK</t>
  </si>
  <si>
    <t>53 RAMA ROAD</t>
  </si>
  <si>
    <t>BREAK FAST</t>
  </si>
  <si>
    <t>70 RAMA ROAD</t>
  </si>
  <si>
    <t>MOTI NAGAR 2</t>
  </si>
  <si>
    <t>NAJAFGARH ROAD</t>
  </si>
  <si>
    <t>PHILIPS</t>
  </si>
  <si>
    <t>B.G.ROAD</t>
  </si>
  <si>
    <t>CSA</t>
  </si>
  <si>
    <t>DCM NO.1</t>
  </si>
  <si>
    <t>DCM NO.2</t>
  </si>
  <si>
    <t>SADAR S/S</t>
  </si>
  <si>
    <t>20MVA TX.</t>
  </si>
  <si>
    <t>D.M.S.</t>
  </si>
  <si>
    <t>69 NG ROAD</t>
  </si>
  <si>
    <t>H BLOCK</t>
  </si>
  <si>
    <t>SHADI KHAM PUR</t>
  </si>
  <si>
    <t>FAIZ ROAD</t>
  </si>
  <si>
    <t>TIBIA COLLEGE-1</t>
  </si>
  <si>
    <t>TIBIA COLLEGE-2</t>
  </si>
  <si>
    <t>MANAK PURA</t>
  </si>
  <si>
    <t xml:space="preserve">REWARI LINE (11KV TRANSFER OF ENERGY) </t>
  </si>
  <si>
    <t>BSES -NDPL(EX.) ON BUS-1&amp;2</t>
  </si>
  <si>
    <t>BSES -NDPL(EX.) ON BUS-2&amp;3</t>
  </si>
  <si>
    <t>GOPI NATH BAZAAR</t>
  </si>
  <si>
    <t>B/C (IMP. TO NDPL)</t>
  </si>
  <si>
    <t>33KV PANDAV NGR</t>
  </si>
  <si>
    <t>J BLOCK KIRTI NGR</t>
  </si>
  <si>
    <t>Customer:BSES YAMUNA POWER LIMITED.</t>
  </si>
  <si>
    <t>KAMLA MKT.-B-18</t>
  </si>
  <si>
    <t>KAMLA MKT.B-30</t>
  </si>
  <si>
    <t>P. HOSPITAL BAY-19</t>
  </si>
  <si>
    <t>IG STD- BAY-29</t>
  </si>
  <si>
    <t>IG STD-BAY 31</t>
  </si>
  <si>
    <t>DELHI GATE B-17</t>
  </si>
  <si>
    <t>MINTO RD. B-34</t>
  </si>
  <si>
    <t>FOUNTAIN BAY-16</t>
  </si>
  <si>
    <t>TOWN HALL-3</t>
  </si>
  <si>
    <t>LAHORI GATE-1</t>
  </si>
  <si>
    <t>LAHORI GATE-2</t>
  </si>
  <si>
    <t>JAMA MASJID-1</t>
  </si>
  <si>
    <t>JAMA MASJID-2</t>
  </si>
  <si>
    <t>GB PANTH(Bay-13)</t>
  </si>
  <si>
    <t>GT</t>
  </si>
  <si>
    <t>DMRC. CKT.-I</t>
  </si>
  <si>
    <t>DMRC CKT.-II</t>
  </si>
  <si>
    <t>100 MVA TX.-1</t>
  </si>
  <si>
    <t>100 MVA TX.-2</t>
  </si>
  <si>
    <t>PARK STREET</t>
  </si>
  <si>
    <t>TX.-1 (66KV)</t>
  </si>
  <si>
    <t>TX.-2(66KV)</t>
  </si>
  <si>
    <t>TX.-1(33KV)</t>
  </si>
  <si>
    <t>TX.-2(33KV)</t>
  </si>
  <si>
    <t>EXPORT TO NDMC</t>
  </si>
  <si>
    <t>BAIRD RD.1</t>
  </si>
  <si>
    <t>BAIRD RD.2</t>
  </si>
  <si>
    <t>NIRMAN BHAWAN</t>
  </si>
  <si>
    <t>H.LANE</t>
  </si>
  <si>
    <t>66 KV BD MARG-I</t>
  </si>
  <si>
    <t>66KV R VALLEY-1</t>
  </si>
  <si>
    <t>66KV R VALLEY-2</t>
  </si>
  <si>
    <t>EXPORT TO NORTH from SHASTRI PARK</t>
  </si>
  <si>
    <t>RIDGE VALLEY</t>
  </si>
  <si>
    <t>O/G SHANKAR RD.1</t>
  </si>
  <si>
    <t>O/G SHANKAR RD.2</t>
  </si>
  <si>
    <t>SACHV.  (Bay-12)</t>
  </si>
  <si>
    <t>KAMLA MKT. (B-19)</t>
  </si>
  <si>
    <t>MINTO RD BAY-17</t>
  </si>
  <si>
    <t>6.6 KV IRRG.PUMP</t>
  </si>
  <si>
    <t>S.O.W.</t>
  </si>
  <si>
    <t>PPG</t>
  </si>
  <si>
    <t>Tx.1 (66 KV)</t>
  </si>
  <si>
    <t>Tx.2 (66 KV)</t>
  </si>
  <si>
    <t>100 MVA Tx.1 (33 KV)</t>
  </si>
  <si>
    <t>50 MVA Tx.-2 (33 KV)</t>
  </si>
  <si>
    <t>50MVA Tx.3 (33 KV)</t>
  </si>
  <si>
    <t>100MVA Tx.4 (33 KV)</t>
  </si>
  <si>
    <t>GEETA COLONY</t>
  </si>
  <si>
    <t>I/C-I</t>
  </si>
  <si>
    <t>I/C-II</t>
  </si>
  <si>
    <t>GAZIPUR</t>
  </si>
  <si>
    <t>TX.-1</t>
  </si>
  <si>
    <t xml:space="preserve">TX-2 </t>
  </si>
  <si>
    <t>ENERGY INPUT AT 66/33KK LEVEL</t>
  </si>
  <si>
    <t>(A) NET ENERGY TO CENTRAL</t>
  </si>
  <si>
    <t>I.P.STATION  33KV FEEDER</t>
  </si>
  <si>
    <t>FLY OVER</t>
  </si>
  <si>
    <t>SB MILL</t>
  </si>
  <si>
    <t>ZAKHIRA</t>
  </si>
  <si>
    <t>B/C (IMP. TO BYPL)</t>
  </si>
  <si>
    <t>(B) NET ENERGY TO EAST</t>
  </si>
  <si>
    <t>EXECUTIVE SUMMARY</t>
  </si>
  <si>
    <t xml:space="preserve">ENERGY RELEASED TO CENTRAL </t>
  </si>
  <si>
    <t>3) FROM ROHTAK ROAD (REFER ENERGY BALANCE SHEET ROHTAK ROAD ENCL.)</t>
  </si>
  <si>
    <t>TOTAL ENERGY TO BSES YAMUNA POWER LTD.  - CENTRAL PART</t>
  </si>
  <si>
    <t xml:space="preserve"> ENERGY RELEASED TO EAST </t>
  </si>
  <si>
    <t>NET ENERGY TO BSES YAMUNA POWER LIMITED</t>
  </si>
  <si>
    <t>CUSTOMER-BSES RAJDHANI POWER LIMITED</t>
  </si>
  <si>
    <t>I.P.STATION</t>
  </si>
  <si>
    <t>BAY-24</t>
  </si>
  <si>
    <t>BAY-25</t>
  </si>
  <si>
    <t>BAY-13</t>
  </si>
  <si>
    <t>BAY-53</t>
  </si>
  <si>
    <t>BAY-54</t>
  </si>
  <si>
    <t>BAY-7</t>
  </si>
  <si>
    <t>BAY-37</t>
  </si>
  <si>
    <t>BAY-9</t>
  </si>
  <si>
    <t>BAY-5 LAJPAT NAGAR</t>
  </si>
  <si>
    <t>PAAPANKALAN</t>
  </si>
  <si>
    <t>Tx.4</t>
  </si>
  <si>
    <t>PAAPANKALAN-II</t>
  </si>
  <si>
    <t>NAJAFGARH</t>
  </si>
  <si>
    <t>IMPORT</t>
  </si>
  <si>
    <t>NANGLOI-1 (03)  IMP.</t>
  </si>
  <si>
    <t>NANGLOI-2 (03)  IMP.</t>
  </si>
  <si>
    <t>LODHI ROAD</t>
  </si>
  <si>
    <t>OKHLA</t>
  </si>
  <si>
    <t>Tx.1 (33 KV)</t>
  </si>
  <si>
    <t>Tx.2 (33 KV)</t>
  </si>
  <si>
    <t>Tx.3 (33 KV)</t>
  </si>
  <si>
    <t>Tx.4 (33 KV)</t>
  </si>
  <si>
    <t>VASANT KUNJ</t>
  </si>
  <si>
    <t>MEHRAULI</t>
  </si>
  <si>
    <t>SARITA VIHAR</t>
  </si>
  <si>
    <t>Tx-2</t>
  </si>
  <si>
    <t>TILAK MARG</t>
  </si>
  <si>
    <t>EXHB-II</t>
  </si>
  <si>
    <t>KHYBER LANE-1 EXP.</t>
  </si>
  <si>
    <t>KHYBER LANE-2 EXP.</t>
  </si>
  <si>
    <t>EXPORTS(*)</t>
  </si>
  <si>
    <t>SPM NO.1</t>
  </si>
  <si>
    <t>SPM NO.2</t>
  </si>
  <si>
    <t>NEHRU PARK</t>
  </si>
  <si>
    <t>SHAN NAGAR 1</t>
  </si>
  <si>
    <t>SHAN NAGAR 2</t>
  </si>
  <si>
    <t>VIDYUT BHAWAN</t>
  </si>
  <si>
    <t>A.I.I.M.S.</t>
  </si>
  <si>
    <t>TRANSFORMER-2</t>
  </si>
  <si>
    <t>TRANSFORMER-3</t>
  </si>
  <si>
    <t>KIDWAI NAGAR</t>
  </si>
  <si>
    <t>TR(10MVA)KILOKRI#2</t>
  </si>
  <si>
    <t>EXHIBITION I</t>
  </si>
  <si>
    <t>KRISHI BHAWAN</t>
  </si>
  <si>
    <t>BRPL (+)</t>
  </si>
  <si>
    <t>BRPL (-)</t>
  </si>
  <si>
    <t>EXECUTIVE SUMMERY BSES R.P. LTD.</t>
  </si>
  <si>
    <t>NET ENERGY TO BSES RAJDHANI POWER LIMITED</t>
  </si>
  <si>
    <t>20 MVA TX.-2(Delv.)</t>
  </si>
  <si>
    <t>AT PARK STREET</t>
  </si>
  <si>
    <t>BAY-2 (N BWN)</t>
  </si>
  <si>
    <t>BAY-4 (E LANE)</t>
  </si>
  <si>
    <t>BAY-6 (T MARG)</t>
  </si>
  <si>
    <t>BAY-10 (E LANE)</t>
  </si>
  <si>
    <t>BAY-16 (N BWN)</t>
  </si>
  <si>
    <t>BAY-28 (C PLACE)</t>
  </si>
  <si>
    <t>BAY-38 (C PLACE)</t>
  </si>
  <si>
    <t>BAY-42 (C PLACE)</t>
  </si>
  <si>
    <t>G.T.</t>
  </si>
  <si>
    <t>VIDYUT BHAWAN-1</t>
  </si>
  <si>
    <t>VIDYUT BHAWAN-2</t>
  </si>
  <si>
    <t>SCHOOL LANE-1</t>
  </si>
  <si>
    <t>SCHOOL LANE-2</t>
  </si>
  <si>
    <t>VIDYUT BHAWAN (exp)</t>
  </si>
  <si>
    <t>TX-2</t>
  </si>
  <si>
    <t>TX-3</t>
  </si>
  <si>
    <t>TR(10MVA) KILOKRI#2</t>
  </si>
  <si>
    <t>CUSTOMER-NDMC</t>
  </si>
  <si>
    <t>NDMC(+)</t>
  </si>
  <si>
    <t>CUSTOMER-  MES</t>
  </si>
  <si>
    <t>FED FROM DTL SYSTEM.</t>
  </si>
  <si>
    <t>NARAINA ( ON 33KV)</t>
  </si>
  <si>
    <t>KIRBY PLACE-1</t>
  </si>
  <si>
    <t>KIRBY PLACE-2</t>
  </si>
  <si>
    <t>SHEKHAWATI</t>
  </si>
  <si>
    <t>RIDGE VALLEY ON 33KV</t>
  </si>
  <si>
    <t>FED FROM BSES RAJDHANI POWER LIMITED (11KV)</t>
  </si>
  <si>
    <t>SIGNAL ENCLAVE</t>
  </si>
  <si>
    <t>R.R. HOSPITAL</t>
  </si>
  <si>
    <t>DEFENCE CLUB</t>
  </si>
  <si>
    <t>SUBROTO PARK</t>
  </si>
  <si>
    <t>BI LINES</t>
  </si>
  <si>
    <t>TOTAL FED FROM BSES RAJDHANI POWER LIMITED (11KV)</t>
  </si>
  <si>
    <t>FED TO BSES RAJDHANI POWER LIMITED (11KV)</t>
  </si>
  <si>
    <t>BOOSTER PUMP</t>
  </si>
  <si>
    <t>TOTAL FED TO BSES RAJDHANI POWER LIMITED (11KV)</t>
  </si>
  <si>
    <t>TOTAL FED FROM DTL SYSTEM.</t>
  </si>
  <si>
    <t>MES(+)</t>
  </si>
  <si>
    <t>MES(-)</t>
  </si>
  <si>
    <t>GRAND TOTAL (BSES RPL+NDPL+DTL)</t>
  </si>
  <si>
    <t>KHBR LANE-1-EXP.</t>
  </si>
  <si>
    <t>KHBR LANE-2 -EXP.</t>
  </si>
  <si>
    <t>KHBR LANE-1 -EXP</t>
  </si>
  <si>
    <t>DELHI TRANSCO LIMITED</t>
  </si>
  <si>
    <t>REACTIVE ENERGY CONSUMPTION STATEMENT</t>
  </si>
  <si>
    <t>NDPL(+)</t>
  </si>
  <si>
    <t>NDPL(-)</t>
  </si>
  <si>
    <t>ENERGY INPUT AT 66/33/11 KV LEVEL</t>
  </si>
  <si>
    <t>FLYOVER</t>
  </si>
  <si>
    <t>EXECUTIVE SUMMERY N.D.P.L.</t>
  </si>
  <si>
    <t>3) FROM ROHTAK ROAD (REFER ENERGY BALANCE SHEET ROHTAK ROAD ENCL)</t>
  </si>
  <si>
    <t>NET ENERGY TO NORTH DELHI POWER LIMITED</t>
  </si>
  <si>
    <t>BYPL(+)</t>
  </si>
  <si>
    <t>BYPL(-)</t>
  </si>
  <si>
    <t>ENERGY INPUT AT 66/33/11KV LEVEL</t>
  </si>
  <si>
    <t>1) ENERGY AT 66/33/11 KV LEVEL  (Refre A- Page -1)</t>
  </si>
  <si>
    <t>2) INTER COMPANY EXCHANGE OF ENERGY AT 66/33/11 KV (Refer C Page-3)</t>
  </si>
  <si>
    <t>1) ENERGY AT 66/33/11 KV LEVEL  (Refre B- Page -2)</t>
  </si>
  <si>
    <t>TO BSES RAJDHANI</t>
  </si>
  <si>
    <t>AT 33 KV  LEVEL</t>
  </si>
  <si>
    <t>O/G SBMILL-1</t>
  </si>
  <si>
    <t>O/G SBMILL-2</t>
  </si>
  <si>
    <t>O/G VISHAL-1</t>
  </si>
  <si>
    <t>O/G MADI PUR</t>
  </si>
  <si>
    <t>AT 33/11 KV LEVEL</t>
  </si>
  <si>
    <t>TX.-I</t>
  </si>
  <si>
    <t>TX-II</t>
  </si>
  <si>
    <t>TOTAL BSES RAJDHANI PO.LTD.</t>
  </si>
  <si>
    <t>TO BSES YAMUNA PO. LTD.</t>
  </si>
  <si>
    <t>AT 33 KV LEVEL</t>
  </si>
  <si>
    <t>O/G FAIZ ROAD</t>
  </si>
  <si>
    <t>O/G DMS</t>
  </si>
  <si>
    <t>TOTAL (BSES Y.P.L.)</t>
  </si>
  <si>
    <t>TO NORTH DELHI POWER LIMITED</t>
  </si>
  <si>
    <t>O/G VISHAL-2</t>
  </si>
  <si>
    <t>O/G 33KV RAMPURA-1</t>
  </si>
  <si>
    <t>O/G 33KV RAMPURA-2</t>
  </si>
  <si>
    <t>O/G 33KV SH.W.BAGH-I</t>
  </si>
  <si>
    <t>O/G 33KV SH.W.BAGH-2</t>
  </si>
  <si>
    <t>TX-III</t>
  </si>
  <si>
    <t>TOTAL NDPL</t>
  </si>
  <si>
    <t>B/C (IMP.TO BRPL)</t>
  </si>
  <si>
    <t>B/C (IMP.TO NDPL)</t>
  </si>
  <si>
    <t>(33KV)</t>
  </si>
  <si>
    <t>(EXPORT)</t>
  </si>
  <si>
    <t>IBT-I</t>
  </si>
  <si>
    <t xml:space="preserve">kvarh (lag) </t>
  </si>
  <si>
    <t>IBT-2</t>
  </si>
  <si>
    <t>IBT-3</t>
  </si>
  <si>
    <t xml:space="preserve">G.T. </t>
  </si>
  <si>
    <t xml:space="preserve">(66KV ) </t>
  </si>
  <si>
    <t xml:space="preserve">(33KV ) </t>
  </si>
  <si>
    <t>ROHTAK ROAD</t>
  </si>
  <si>
    <t>1)TOTAL NET REACTIVE ENERGY FROM GENCO AT 66/33KV LEVEL</t>
  </si>
  <si>
    <t>B)</t>
  </si>
  <si>
    <t xml:space="preserve">REACTIVE ENERGY DRAWL ON FEEDERS FROM GENCO BY </t>
  </si>
  <si>
    <t>NDPL   =</t>
  </si>
  <si>
    <t>BRPL   =</t>
  </si>
  <si>
    <t>BYPL   =</t>
  </si>
  <si>
    <t>NDMC  =</t>
  </si>
  <si>
    <t>MES    =</t>
  </si>
  <si>
    <t>2)TOTAL</t>
  </si>
  <si>
    <t>D).</t>
  </si>
  <si>
    <t>SHARE OF EACH DISCOM TO BE DISTRIBUTED ON PROPORTION TO THEIR ACTIVE ENERGY DRAWAL OF C</t>
  </si>
  <si>
    <t>1)</t>
  </si>
  <si>
    <t xml:space="preserve">NDPL        </t>
  </si>
  <si>
    <t>(ACTIVE ENERGY DRAWL=</t>
  </si>
  <si>
    <t>%</t>
  </si>
  <si>
    <t>2)</t>
  </si>
  <si>
    <t>3)</t>
  </si>
  <si>
    <t>4)</t>
  </si>
  <si>
    <t>5)</t>
  </si>
  <si>
    <t>1) ENERGY RELEASED AT 66/33/11 KV LEVEL  (Refer sheet NDPL(+))</t>
  </si>
  <si>
    <t>2) INTER COMPANY EXCHANGE OF ENERGY AT 66/33/11 KV (Refer sheet NDPL(-))</t>
  </si>
  <si>
    <t xml:space="preserve">20MVA Tx-2 </t>
  </si>
  <si>
    <t>REWARI LINE</t>
  </si>
  <si>
    <t>REMARK</t>
  </si>
  <si>
    <t>TOTAL OF INTER COMPANY EXCHANGE POINTS</t>
  </si>
  <si>
    <t>NDPL(+) continue</t>
  </si>
  <si>
    <t xml:space="preserve"> SUM OF ENERGY RELEASED AT 66/33/11 KV LEVEL </t>
  </si>
  <si>
    <t>TOTAL OF ENERGY AT INTER COMPANY EXCHANGE POINTS</t>
  </si>
  <si>
    <t>2) INTER COMPANY EXCHANGE OF ENERGY AT 66/33/11 KV (Refer sheet BRPL(-))</t>
  </si>
  <si>
    <t>1) ENERGY RELEASED AT 66/33/11 KV LEVEL (REFER SHEET BRPL (+))</t>
  </si>
  <si>
    <t>3)ENERGY RECEIVED FROM ROHTAK ROAD (REFER  ROHTAK ROAD SHEET ENC.)</t>
  </si>
  <si>
    <t>4) ENERGY RELEASED TO MES BY BRPL</t>
  </si>
  <si>
    <t>NET REACTIVE ENERGY</t>
  </si>
  <si>
    <t>C) TOTAL REACTIVE ENERGY TO BE DISTRIBUTED AMONGS DISCOMs [1+2]=</t>
  </si>
  <si>
    <t>FINAL EXECUTIVE SUMMERY</t>
  </si>
  <si>
    <t>NET REACTIVE ENERGY TO N.D.P.L.</t>
  </si>
  <si>
    <t>NET REACTIVE ENERGY TO BSES RAJDHANI PO.LTD.</t>
  </si>
  <si>
    <t>NET REACTIVE ENERGY TO BSES YAMUNA PO.LTD.</t>
  </si>
  <si>
    <t>NET REACTIVE ENERGY TO NDMC</t>
  </si>
  <si>
    <t>NET REACTIVE ENERGY TO MES</t>
  </si>
  <si>
    <t>ALL FIGURES IN Mus.</t>
  </si>
  <si>
    <t xml:space="preserve">NET REACTIVE ENERGY CHARGEABLE </t>
  </si>
  <si>
    <t>(REACTIVE MUs)</t>
  </si>
  <si>
    <t>SHARED DISTRIBUTION GENERATED BY GENCO</t>
  </si>
  <si>
    <t>EXPORT IN LAGGING/LEADING MODE FROM THE SOURCE</t>
  </si>
  <si>
    <t>TOTAL</t>
  </si>
  <si>
    <t xml:space="preserve">E) NET EXPORT TO BSES RPL </t>
  </si>
  <si>
    <t>F) NET EXPORT TO BSES YPL</t>
  </si>
  <si>
    <t xml:space="preserve">G) NET EXPORT TO N.D.P.L. </t>
  </si>
  <si>
    <t>BRPL(+) continue</t>
  </si>
  <si>
    <t>ENERGY TO NDMC</t>
  </si>
  <si>
    <t>TOTAL ENERGY TO NDMC</t>
  </si>
  <si>
    <t xml:space="preserve"> TOTAL  ENERGY RELEASED AT 66/33/11 KV LEVEL </t>
  </si>
  <si>
    <t>Energy for above 103%</t>
  </si>
  <si>
    <t>Energy for below 97%</t>
  </si>
  <si>
    <t>PRAGATI</t>
  </si>
  <si>
    <t>GT-I</t>
  </si>
  <si>
    <t>GT-II</t>
  </si>
  <si>
    <t>STG-III</t>
  </si>
  <si>
    <t>(220 KV)</t>
  </si>
  <si>
    <t>Kvarh(Lead/Lag)</t>
  </si>
  <si>
    <t xml:space="preserve">VISHAL </t>
  </si>
  <si>
    <t>NDMC(+) Continue…</t>
  </si>
  <si>
    <t xml:space="preserve">33KV B/C </t>
  </si>
  <si>
    <t>33KV B/C</t>
  </si>
  <si>
    <t xml:space="preserve"> A.) EXPORT/IMPORT OF REACTIVE ENERGY IN LEAD/LAG MODE ON IBT's AT GENCO</t>
  </si>
  <si>
    <t>Note:-</t>
  </si>
  <si>
    <t>+</t>
  </si>
  <si>
    <t xml:space="preserve">                     DELHI TRANSCO LIMITED</t>
  </si>
  <si>
    <t xml:space="preserve">kvarh (Lead/lag) </t>
  </si>
  <si>
    <t xml:space="preserve">BRPL </t>
  </si>
  <si>
    <t>BYPL</t>
  </si>
  <si>
    <t>NDMC</t>
  </si>
  <si>
    <t>MES</t>
  </si>
  <si>
    <t>+ve sign indicates reactive energy drawl from the grid/system</t>
  </si>
  <si>
    <t>-ve sign indicates reactive energy injected to the grid/system</t>
  </si>
  <si>
    <t>66KV DMRC</t>
  </si>
  <si>
    <t>AIIMS</t>
  </si>
  <si>
    <t>11KV VIKAS SADAN</t>
  </si>
  <si>
    <t>11KV NDSE</t>
  </si>
  <si>
    <t>TX-I</t>
  </si>
  <si>
    <t>NDMC(-)</t>
  </si>
  <si>
    <t>AKSHARDHAM</t>
  </si>
  <si>
    <t>Tx-1</t>
  </si>
  <si>
    <t>KAMLA MKT.-2</t>
  </si>
  <si>
    <t>TRANSFORMER-1</t>
  </si>
  <si>
    <t>ROLL OVER</t>
  </si>
  <si>
    <t>DIAL</t>
  </si>
  <si>
    <t>221 kV DMRC #1</t>
  </si>
  <si>
    <t>221 kV DMRC #2</t>
  </si>
  <si>
    <t>66 KV BD MARG-II</t>
  </si>
  <si>
    <t>INDER PURI-2</t>
  </si>
  <si>
    <t>O/G 33KV KIRTI NAGAR</t>
  </si>
  <si>
    <t>GHEBRA-NANGLOI</t>
  </si>
  <si>
    <t>66KV GHEBRA</t>
  </si>
  <si>
    <t>MASJID MOD</t>
  </si>
  <si>
    <t>EXPORT TO NDMC FROM PARK STREET</t>
  </si>
  <si>
    <t>EXPORT TO SOUTH &amp; WEST FROM PARK STREET</t>
  </si>
  <si>
    <t>I.P.STATION   EXPORT TO NDMC</t>
  </si>
  <si>
    <t>TX.2</t>
  </si>
  <si>
    <t>EXPORT TO EAST &amp; CENTRE    IMPORTS</t>
  </si>
  <si>
    <t>DSIDC BAWANA</t>
  </si>
  <si>
    <t>66KV TX.3</t>
  </si>
  <si>
    <t xml:space="preserve">                                                    REACTIVE ENERGY RELEASE STATEMENT TO LICENSEES.</t>
  </si>
  <si>
    <t>MUNDKA</t>
  </si>
  <si>
    <t>66KV NANGLOI</t>
  </si>
  <si>
    <t>66KV NGL. WATER WORKS</t>
  </si>
  <si>
    <t>INTIAL READING 01/11/11</t>
  </si>
  <si>
    <t>FINAL READING 01/12/11</t>
  </si>
  <si>
    <t xml:space="preserve">                           PERIOD 1st NOVEMBER-2011 TO 30th NOVEMBER-2011 </t>
  </si>
  <si>
    <t>CTR Changed from 400/5 to 800/5 w.e.f.20/11/11</t>
  </si>
  <si>
    <t>New meter installed on 17/11/11 in place of meter 4865140</t>
  </si>
  <si>
    <t>Installed on dated 24/11/11</t>
  </si>
  <si>
    <t>installed on dated 24/11/11</t>
  </si>
  <si>
    <t>OFF</t>
  </si>
  <si>
    <t>NOV. MONTH OFF</t>
  </si>
  <si>
    <t xml:space="preserve"> 21/11/11 Reading taken as Final reading</t>
  </si>
  <si>
    <t>Final reading is of dated 28/11/11</t>
  </si>
  <si>
    <t>NOVEMBER-2011</t>
  </si>
  <si>
    <t>FINAL READING IS OF DATED 26/11/11</t>
  </si>
  <si>
    <t>FINAL READING IS OF DATED 28/11/11</t>
  </si>
  <si>
    <t>Note :Sharing taken from wk-33 abt bill 2011-12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</si>
</sst>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_);\(&quot;Rs.&quot;\ #,##0\)"/>
    <numFmt numFmtId="165" formatCode="&quot;Rs.&quot;\ #,##0_);[Red]\(&quot;Rs.&quot;\ #,##0\)"/>
    <numFmt numFmtId="166" formatCode="&quot;Rs.&quot;\ #,##0.00_);\(&quot;Rs.&quot;\ #,##0.00\)"/>
    <numFmt numFmtId="167" formatCode="&quot;Rs.&quot;\ #,##0.00_);[Red]\(&quot;Rs.&quot;\ #,##0.00\)"/>
    <numFmt numFmtId="168" formatCode="_(&quot;Rs.&quot;\ * #,##0_);_(&quot;Rs.&quot;\ * \(#,##0\);_(&quot;Rs.&quot;\ * &quot;-&quot;_);_(@_)"/>
    <numFmt numFmtId="169" formatCode="_(&quot;Rs.&quot;\ * #,##0.00_);_(&quot;Rs.&quot;\ * \(#,##0.00\);_(&quot;Rs.&quot;\ * &quot;-&quot;??_);_(@_)"/>
    <numFmt numFmtId="170" formatCode="0.0000"/>
    <numFmt numFmtId="171" formatCode="0.000"/>
    <numFmt numFmtId="172" formatCode="0.0"/>
    <numFmt numFmtId="173" formatCode="0.00000"/>
    <numFmt numFmtId="174" formatCode="0.0000000"/>
    <numFmt numFmtId="175" formatCode="0.000000"/>
    <numFmt numFmtId="176" formatCode="0_);\(0\)"/>
    <numFmt numFmtId="177" formatCode="[$-409]h:mm:ss\ AM/PM"/>
    <numFmt numFmtId="178" formatCode="[$-409]dddd\,\ mmmm\ dd\,\ yyyy"/>
    <numFmt numFmtId="179" formatCode="0.000_);\(0.000\)"/>
  </numFmts>
  <fonts count="86">
    <font>
      <sz val="10"/>
      <name val="Arial"/>
      <family val="0"/>
    </font>
    <font>
      <b/>
      <sz val="20"/>
      <name val="Arial"/>
      <family val="2"/>
    </font>
    <font>
      <b/>
      <sz val="10"/>
      <name val="Arial"/>
      <family val="2"/>
    </font>
    <font>
      <sz val="18"/>
      <name val="Arial"/>
      <family val="2"/>
    </font>
    <font>
      <sz val="8"/>
      <name val="Arial"/>
      <family val="0"/>
    </font>
    <font>
      <b/>
      <u val="single"/>
      <sz val="11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u val="single"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25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7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u val="single"/>
      <sz val="14"/>
      <name val="Arial"/>
      <family val="2"/>
    </font>
    <font>
      <b/>
      <sz val="18"/>
      <name val="Arial"/>
      <family val="2"/>
    </font>
    <font>
      <sz val="4"/>
      <name val="Arial"/>
      <family val="0"/>
    </font>
    <font>
      <b/>
      <sz val="20"/>
      <color indexed="12"/>
      <name val="Arial"/>
      <family val="2"/>
    </font>
    <font>
      <sz val="20"/>
      <color indexed="12"/>
      <name val="Arial"/>
      <family val="2"/>
    </font>
    <font>
      <b/>
      <sz val="14"/>
      <color indexed="12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2"/>
      <color indexed="12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18"/>
      <color indexed="8"/>
      <name val="Arial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8"/>
      <name val="Arial"/>
      <family val="2"/>
    </font>
    <font>
      <b/>
      <u val="single"/>
      <sz val="10"/>
      <name val="Arial"/>
      <family val="2"/>
    </font>
    <font>
      <sz val="10"/>
      <color indexed="12"/>
      <name val="Arial"/>
      <family val="2"/>
    </font>
    <font>
      <b/>
      <sz val="16"/>
      <color indexed="12"/>
      <name val="Arial"/>
      <family val="2"/>
    </font>
    <font>
      <sz val="16"/>
      <name val="Arial"/>
      <family val="2"/>
    </font>
    <font>
      <b/>
      <sz val="16"/>
      <color indexed="8"/>
      <name val="Arial"/>
      <family val="2"/>
    </font>
    <font>
      <b/>
      <sz val="17"/>
      <name val="Arial"/>
      <family val="2"/>
    </font>
    <font>
      <sz val="17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i/>
      <sz val="13"/>
      <name val="Arial"/>
      <family val="2"/>
    </font>
    <font>
      <i/>
      <sz val="11"/>
      <name val="Arial"/>
      <family val="2"/>
    </font>
    <font>
      <sz val="16"/>
      <color indexed="12"/>
      <name val="Arial"/>
      <family val="2"/>
    </font>
    <font>
      <b/>
      <sz val="18"/>
      <color indexed="12"/>
      <name val="Arial"/>
      <family val="2"/>
    </font>
    <font>
      <sz val="18"/>
      <color indexed="12"/>
      <name val="Arial"/>
      <family val="2"/>
    </font>
    <font>
      <b/>
      <sz val="24"/>
      <color indexed="12"/>
      <name val="Arial"/>
      <family val="2"/>
    </font>
    <font>
      <b/>
      <u val="single"/>
      <sz val="18"/>
      <name val="Arial"/>
      <family val="2"/>
    </font>
    <font>
      <b/>
      <u val="single"/>
      <sz val="16"/>
      <color indexed="12"/>
      <name val="Arial"/>
      <family val="2"/>
    </font>
    <font>
      <b/>
      <sz val="14"/>
      <color indexed="8"/>
      <name val="Arial"/>
      <family val="2"/>
    </font>
    <font>
      <b/>
      <sz val="20"/>
      <color indexed="8"/>
      <name val="Arial"/>
      <family val="2"/>
    </font>
    <font>
      <sz val="12"/>
      <color indexed="8"/>
      <name val="Arial"/>
      <family val="2"/>
    </font>
    <font>
      <b/>
      <sz val="22"/>
      <name val="Arial"/>
      <family val="2"/>
    </font>
    <font>
      <b/>
      <sz val="1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7"/>
      <name val="Arial"/>
      <family val="0"/>
    </font>
    <font>
      <sz val="18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5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double"/>
      <top style="double"/>
      <bottom style="double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5" borderId="0" applyNumberFormat="0" applyBorder="0" applyAlignment="0" applyProtection="0"/>
    <xf numFmtId="0" fontId="64" fillId="8" borderId="0" applyNumberFormat="0" applyBorder="0" applyAlignment="0" applyProtection="0"/>
    <xf numFmtId="0" fontId="64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9" borderId="0" applyNumberFormat="0" applyBorder="0" applyAlignment="0" applyProtection="0"/>
    <xf numFmtId="0" fontId="66" fillId="3" borderId="0" applyNumberFormat="0" applyBorder="0" applyAlignment="0" applyProtection="0"/>
    <xf numFmtId="0" fontId="67" fillId="20" borderId="1" applyNumberFormat="0" applyAlignment="0" applyProtection="0"/>
    <xf numFmtId="0" fontId="6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70" fillId="4" borderId="0" applyNumberFormat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74" fillId="7" borderId="1" applyNumberFormat="0" applyAlignment="0" applyProtection="0"/>
    <xf numFmtId="0" fontId="75" fillId="0" borderId="6" applyNumberFormat="0" applyFill="0" applyAlignment="0" applyProtection="0"/>
    <xf numFmtId="0" fontId="76" fillId="22" borderId="0" applyNumberFormat="0" applyBorder="0" applyAlignment="0" applyProtection="0"/>
    <xf numFmtId="0" fontId="0" fillId="23" borderId="7" applyNumberFormat="0" applyFont="0" applyAlignment="0" applyProtection="0"/>
    <xf numFmtId="0" fontId="77" fillId="20" borderId="8" applyNumberFormat="0" applyAlignment="0" applyProtection="0"/>
    <xf numFmtId="9" fontId="0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9" applyNumberFormat="0" applyFill="0" applyAlignment="0" applyProtection="0"/>
    <xf numFmtId="0" fontId="80" fillId="0" borderId="0" applyNumberFormat="0" applyFill="0" applyBorder="0" applyAlignment="0" applyProtection="0"/>
  </cellStyleXfs>
  <cellXfs count="753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10" xfId="0" applyBorder="1" applyAlignment="1">
      <alignment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9" fillId="0" borderId="0" xfId="0" applyFont="1" applyFill="1" applyAlignment="1">
      <alignment horizontal="left"/>
    </xf>
    <xf numFmtId="1" fontId="4" fillId="0" borderId="0" xfId="0" applyNumberFormat="1" applyFont="1" applyFill="1" applyAlignment="1">
      <alignment horizontal="center"/>
    </xf>
    <xf numFmtId="2" fontId="4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1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0" fillId="0" borderId="0" xfId="0" applyAlignment="1">
      <alignment horizontal="center"/>
    </xf>
    <xf numFmtId="2" fontId="4" fillId="0" borderId="0" xfId="0" applyNumberFormat="1" applyFont="1" applyFill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13" fillId="0" borderId="0" xfId="0" applyFont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0" fillId="0" borderId="14" xfId="0" applyBorder="1" applyAlignment="1">
      <alignment/>
    </xf>
    <xf numFmtId="2" fontId="7" fillId="0" borderId="16" xfId="0" applyNumberFormat="1" applyFont="1" applyFill="1" applyBorder="1" applyAlignment="1">
      <alignment horizontal="center"/>
    </xf>
    <xf numFmtId="2" fontId="7" fillId="0" borderId="12" xfId="0" applyNumberFormat="1" applyFont="1" applyFill="1" applyBorder="1" applyAlignment="1">
      <alignment horizontal="center"/>
    </xf>
    <xf numFmtId="0" fontId="2" fillId="0" borderId="19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2" fontId="4" fillId="0" borderId="15" xfId="0" applyNumberFormat="1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/>
    </xf>
    <xf numFmtId="1" fontId="4" fillId="0" borderId="17" xfId="0" applyNumberFormat="1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13" fillId="0" borderId="0" xfId="0" applyFont="1" applyAlignment="1">
      <alignment/>
    </xf>
    <xf numFmtId="0" fontId="0" fillId="0" borderId="18" xfId="0" applyBorder="1" applyAlignment="1">
      <alignment/>
    </xf>
    <xf numFmtId="0" fontId="4" fillId="0" borderId="12" xfId="0" applyFont="1" applyFill="1" applyBorder="1" applyAlignment="1">
      <alignment horizontal="center" wrapText="1"/>
    </xf>
    <xf numFmtId="0" fontId="0" fillId="0" borderId="0" xfId="0" applyFont="1" applyFill="1" applyAlignment="1">
      <alignment horizontal="center"/>
    </xf>
    <xf numFmtId="170" fontId="2" fillId="0" borderId="0" xfId="0" applyNumberFormat="1" applyFont="1" applyFill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2" fillId="0" borderId="26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9" fillId="0" borderId="13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vertical="center"/>
    </xf>
    <xf numFmtId="1" fontId="4" fillId="0" borderId="0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2" fontId="7" fillId="0" borderId="1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2" fontId="4" fillId="0" borderId="17" xfId="0" applyNumberFormat="1" applyFont="1" applyFill="1" applyBorder="1" applyAlignment="1">
      <alignment horizontal="left" vertical="center"/>
    </xf>
    <xf numFmtId="1" fontId="4" fillId="0" borderId="17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vertical="center"/>
    </xf>
    <xf numFmtId="2" fontId="4" fillId="0" borderId="17" xfId="0" applyNumberFormat="1" applyFont="1" applyFill="1" applyBorder="1" applyAlignment="1">
      <alignment horizontal="center" vertical="center"/>
    </xf>
    <xf numFmtId="2" fontId="7" fillId="0" borderId="16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26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2" fontId="4" fillId="0" borderId="0" xfId="0" applyNumberFormat="1" applyFont="1" applyFill="1" applyBorder="1" applyAlignment="1">
      <alignment horizontal="left" vertical="center"/>
    </xf>
    <xf numFmtId="2" fontId="7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center"/>
    </xf>
    <xf numFmtId="0" fontId="6" fillId="0" borderId="2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9" xfId="0" applyBorder="1" applyAlignment="1">
      <alignment/>
    </xf>
    <xf numFmtId="2" fontId="4" fillId="0" borderId="13" xfId="0" applyNumberFormat="1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71" fontId="0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9" fillId="0" borderId="0" xfId="0" applyFont="1" applyFill="1" applyAlignment="1">
      <alignment/>
    </xf>
    <xf numFmtId="2" fontId="7" fillId="0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left" vertical="center" wrapText="1"/>
    </xf>
    <xf numFmtId="2" fontId="4" fillId="0" borderId="17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6" xfId="0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170" fontId="4" fillId="0" borderId="15" xfId="0" applyNumberFormat="1" applyFont="1" applyFill="1" applyBorder="1" applyAlignment="1">
      <alignment/>
    </xf>
    <xf numFmtId="170" fontId="4" fillId="0" borderId="12" xfId="0" applyNumberFormat="1" applyFont="1" applyFill="1" applyBorder="1" applyAlignment="1">
      <alignment/>
    </xf>
    <xf numFmtId="170" fontId="4" fillId="0" borderId="11" xfId="0" applyNumberFormat="1" applyFont="1" applyFill="1" applyBorder="1" applyAlignment="1">
      <alignment/>
    </xf>
    <xf numFmtId="0" fontId="0" fillId="0" borderId="15" xfId="0" applyBorder="1" applyAlignment="1">
      <alignment/>
    </xf>
    <xf numFmtId="170" fontId="4" fillId="0" borderId="0" xfId="0" applyNumberFormat="1" applyFont="1" applyFill="1" applyBorder="1" applyAlignment="1">
      <alignment/>
    </xf>
    <xf numFmtId="0" fontId="9" fillId="0" borderId="17" xfId="0" applyFont="1" applyFill="1" applyBorder="1" applyAlignment="1">
      <alignment/>
    </xf>
    <xf numFmtId="0" fontId="9" fillId="0" borderId="16" xfId="0" applyFont="1" applyFill="1" applyBorder="1" applyAlignment="1">
      <alignment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0" xfId="0" applyFill="1" applyBorder="1" applyAlignment="1">
      <alignment/>
    </xf>
    <xf numFmtId="1" fontId="0" fillId="0" borderId="11" xfId="0" applyNumberFormat="1" applyFont="1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0" fillId="0" borderId="18" xfId="0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3" xfId="0" applyFont="1" applyFill="1" applyBorder="1" applyAlignment="1">
      <alignment/>
    </xf>
    <xf numFmtId="0" fontId="0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1" fontId="0" fillId="0" borderId="15" xfId="0" applyNumberFormat="1" applyFont="1" applyFill="1" applyBorder="1" applyAlignment="1">
      <alignment horizontal="center"/>
    </xf>
    <xf numFmtId="2" fontId="0" fillId="0" borderId="15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11" xfId="0" applyFont="1" applyBorder="1" applyAlignment="1">
      <alignment/>
    </xf>
    <xf numFmtId="2" fontId="7" fillId="0" borderId="0" xfId="0" applyNumberFormat="1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 horizontal="center"/>
    </xf>
    <xf numFmtId="2" fontId="0" fillId="0" borderId="15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15" xfId="0" applyFont="1" applyBorder="1" applyAlignment="1">
      <alignment/>
    </xf>
    <xf numFmtId="2" fontId="0" fillId="0" borderId="11" xfId="0" applyNumberFormat="1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170" fontId="2" fillId="0" borderId="0" xfId="0" applyNumberFormat="1" applyFont="1" applyFill="1" applyAlignment="1">
      <alignment horizontal="center"/>
    </xf>
    <xf numFmtId="17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170" fontId="2" fillId="0" borderId="0" xfId="0" applyNumberFormat="1" applyFont="1" applyAlignment="1">
      <alignment/>
    </xf>
    <xf numFmtId="0" fontId="0" fillId="0" borderId="0" xfId="0" applyAlignment="1">
      <alignment horizontal="right"/>
    </xf>
    <xf numFmtId="170" fontId="0" fillId="0" borderId="0" xfId="0" applyNumberFormat="1" applyAlignment="1">
      <alignment/>
    </xf>
    <xf numFmtId="2" fontId="4" fillId="0" borderId="17" xfId="0" applyNumberFormat="1" applyFont="1" applyFill="1" applyBorder="1" applyAlignment="1">
      <alignment horizontal="left" wrapText="1"/>
    </xf>
    <xf numFmtId="2" fontId="4" fillId="0" borderId="17" xfId="0" applyNumberFormat="1" applyFont="1" applyFill="1" applyBorder="1" applyAlignment="1">
      <alignment horizontal="left"/>
    </xf>
    <xf numFmtId="170" fontId="17" fillId="0" borderId="0" xfId="0" applyNumberFormat="1" applyFont="1" applyFill="1" applyBorder="1" applyAlignment="1">
      <alignment horizontal="center"/>
    </xf>
    <xf numFmtId="0" fontId="1" fillId="0" borderId="27" xfId="0" applyFont="1" applyFill="1" applyBorder="1" applyAlignment="1">
      <alignment horizontal="left"/>
    </xf>
    <xf numFmtId="0" fontId="7" fillId="0" borderId="22" xfId="0" applyFont="1" applyFill="1" applyBorder="1" applyAlignment="1">
      <alignment horizontal="center"/>
    </xf>
    <xf numFmtId="0" fontId="18" fillId="0" borderId="22" xfId="0" applyFont="1" applyFill="1" applyBorder="1" applyAlignment="1">
      <alignment horizontal="center"/>
    </xf>
    <xf numFmtId="0" fontId="18" fillId="0" borderId="22" xfId="0" applyFont="1" applyFill="1" applyBorder="1" applyAlignment="1">
      <alignment horizontal="left"/>
    </xf>
    <xf numFmtId="171" fontId="8" fillId="0" borderId="22" xfId="0" applyNumberFormat="1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170" fontId="7" fillId="0" borderId="22" xfId="0" applyNumberFormat="1" applyFont="1" applyFill="1" applyBorder="1" applyAlignment="1">
      <alignment horizontal="center"/>
    </xf>
    <xf numFmtId="0" fontId="20" fillId="0" borderId="28" xfId="0" applyFont="1" applyFill="1" applyBorder="1" applyAlignment="1">
      <alignment horizontal="left"/>
    </xf>
    <xf numFmtId="0" fontId="0" fillId="0" borderId="25" xfId="0" applyFont="1" applyFill="1" applyBorder="1" applyAlignment="1">
      <alignment horizontal="center"/>
    </xf>
    <xf numFmtId="0" fontId="17" fillId="0" borderId="29" xfId="0" applyFont="1" applyFill="1" applyBorder="1" applyAlignment="1">
      <alignment horizontal="left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17" fillId="0" borderId="0" xfId="0" applyFont="1" applyAlignment="1">
      <alignment horizontal="center"/>
    </xf>
    <xf numFmtId="0" fontId="17" fillId="0" borderId="0" xfId="0" applyFont="1" applyFill="1" applyAlignment="1">
      <alignment horizontal="left"/>
    </xf>
    <xf numFmtId="0" fontId="17" fillId="0" borderId="0" xfId="0" applyFont="1" applyFill="1" applyBorder="1" applyAlignment="1">
      <alignment horizontal="center"/>
    </xf>
    <xf numFmtId="0" fontId="17" fillId="0" borderId="0" xfId="0" applyFont="1" applyAlignment="1">
      <alignment/>
    </xf>
    <xf numFmtId="0" fontId="0" fillId="0" borderId="33" xfId="0" applyBorder="1" applyAlignment="1">
      <alignment/>
    </xf>
    <xf numFmtId="0" fontId="0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vertical="center"/>
    </xf>
    <xf numFmtId="1" fontId="0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2" fontId="0" fillId="0" borderId="15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" fontId="0" fillId="0" borderId="15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2" fontId="0" fillId="0" borderId="0" xfId="0" applyNumberFormat="1" applyFont="1" applyFill="1" applyBorder="1" applyAlignment="1">
      <alignment vertical="center" wrapText="1"/>
    </xf>
    <xf numFmtId="0" fontId="0" fillId="0" borderId="16" xfId="0" applyFont="1" applyFill="1" applyBorder="1" applyAlignment="1">
      <alignment horizontal="center" vertical="center"/>
    </xf>
    <xf numFmtId="2" fontId="0" fillId="0" borderId="17" xfId="0" applyNumberFormat="1" applyFont="1" applyFill="1" applyBorder="1" applyAlignment="1">
      <alignment horizontal="left" vertical="center"/>
    </xf>
    <xf numFmtId="1" fontId="0" fillId="0" borderId="17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vertical="center"/>
    </xf>
    <xf numFmtId="2" fontId="0" fillId="0" borderId="17" xfId="0" applyNumberFormat="1" applyFont="1" applyFill="1" applyBorder="1" applyAlignment="1">
      <alignment horizontal="center" vertical="center"/>
    </xf>
    <xf numFmtId="2" fontId="0" fillId="0" borderId="18" xfId="0" applyNumberFormat="1" applyFont="1" applyFill="1" applyBorder="1" applyAlignment="1">
      <alignment horizontal="center" vertical="center"/>
    </xf>
    <xf numFmtId="2" fontId="0" fillId="0" borderId="16" xfId="0" applyNumberFormat="1" applyFont="1" applyFill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0" fillId="0" borderId="17" xfId="0" applyFont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2" fontId="0" fillId="0" borderId="17" xfId="0" applyNumberFormat="1" applyFont="1" applyFill="1" applyBorder="1" applyAlignment="1">
      <alignment vertical="center"/>
    </xf>
    <xf numFmtId="1" fontId="0" fillId="0" borderId="18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0" fillId="0" borderId="32" xfId="0" applyFont="1" applyBorder="1" applyAlignment="1">
      <alignment/>
    </xf>
    <xf numFmtId="0" fontId="2" fillId="0" borderId="34" xfId="0" applyFont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/>
    </xf>
    <xf numFmtId="49" fontId="19" fillId="0" borderId="0" xfId="0" applyNumberFormat="1" applyFont="1" applyAlignment="1">
      <alignment horizontal="right"/>
    </xf>
    <xf numFmtId="49" fontId="19" fillId="0" borderId="0" xfId="0" applyNumberFormat="1" applyFont="1" applyBorder="1" applyAlignment="1">
      <alignment horizontal="right" vertical="top"/>
    </xf>
    <xf numFmtId="49" fontId="19" fillId="0" borderId="0" xfId="0" applyNumberFormat="1" applyFont="1" applyAlignment="1">
      <alignment horizontal="right" vertical="top"/>
    </xf>
    <xf numFmtId="0" fontId="0" fillId="0" borderId="11" xfId="0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17" fillId="0" borderId="0" xfId="0" applyFont="1" applyAlignment="1">
      <alignment horizontal="left"/>
    </xf>
    <xf numFmtId="0" fontId="19" fillId="0" borderId="0" xfId="0" applyFont="1" applyAlignment="1">
      <alignment/>
    </xf>
    <xf numFmtId="0" fontId="23" fillId="0" borderId="0" xfId="0" applyFont="1" applyFill="1" applyAlignment="1">
      <alignment/>
    </xf>
    <xf numFmtId="0" fontId="19" fillId="0" borderId="0" xfId="0" applyFont="1" applyBorder="1" applyAlignment="1">
      <alignment/>
    </xf>
    <xf numFmtId="0" fontId="21" fillId="0" borderId="0" xfId="0" applyFont="1" applyFill="1" applyAlignment="1">
      <alignment/>
    </xf>
    <xf numFmtId="0" fontId="7" fillId="0" borderId="31" xfId="0" applyFont="1" applyFill="1" applyBorder="1" applyAlignment="1">
      <alignment horizontal="center"/>
    </xf>
    <xf numFmtId="0" fontId="24" fillId="0" borderId="31" xfId="0" applyFont="1" applyBorder="1" applyAlignment="1">
      <alignment wrapText="1"/>
    </xf>
    <xf numFmtId="0" fontId="17" fillId="0" borderId="26" xfId="0" applyFont="1" applyFill="1" applyBorder="1" applyAlignment="1">
      <alignment/>
    </xf>
    <xf numFmtId="0" fontId="8" fillId="0" borderId="22" xfId="0" applyFont="1" applyFill="1" applyBorder="1" applyAlignment="1">
      <alignment horizontal="center"/>
    </xf>
    <xf numFmtId="170" fontId="8" fillId="0" borderId="22" xfId="0" applyNumberFormat="1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21" fillId="0" borderId="0" xfId="0" applyFont="1" applyAlignment="1">
      <alignment horizontal="center"/>
    </xf>
    <xf numFmtId="1" fontId="0" fillId="0" borderId="17" xfId="0" applyNumberFormat="1" applyFont="1" applyFill="1" applyBorder="1" applyAlignment="1">
      <alignment horizontal="center"/>
    </xf>
    <xf numFmtId="170" fontId="2" fillId="0" borderId="15" xfId="0" applyNumberFormat="1" applyFont="1" applyFill="1" applyBorder="1" applyAlignment="1">
      <alignment horizontal="center"/>
    </xf>
    <xf numFmtId="2" fontId="2" fillId="0" borderId="17" xfId="0" applyNumberFormat="1" applyFont="1" applyFill="1" applyBorder="1" applyAlignment="1">
      <alignment horizontal="center"/>
    </xf>
    <xf numFmtId="170" fontId="2" fillId="0" borderId="18" xfId="0" applyNumberFormat="1" applyFont="1" applyFill="1" applyBorder="1" applyAlignment="1">
      <alignment horizontal="center"/>
    </xf>
    <xf numFmtId="2" fontId="2" fillId="0" borderId="0" xfId="0" applyNumberFormat="1" applyFont="1" applyFill="1" applyAlignment="1">
      <alignment horizontal="left"/>
    </xf>
    <xf numFmtId="0" fontId="2" fillId="0" borderId="1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0" fillId="0" borderId="0" xfId="0" applyFont="1" applyAlignment="1">
      <alignment/>
    </xf>
    <xf numFmtId="0" fontId="17" fillId="0" borderId="25" xfId="0" applyFont="1" applyBorder="1" applyAlignment="1">
      <alignment horizontal="center"/>
    </xf>
    <xf numFmtId="0" fontId="19" fillId="0" borderId="25" xfId="0" applyFont="1" applyBorder="1" applyAlignment="1">
      <alignment horizontal="center"/>
    </xf>
    <xf numFmtId="0" fontId="19" fillId="0" borderId="33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25" fillId="0" borderId="37" xfId="0" applyFont="1" applyBorder="1" applyAlignment="1">
      <alignment/>
    </xf>
    <xf numFmtId="0" fontId="26" fillId="0" borderId="37" xfId="0" applyFont="1" applyBorder="1" applyAlignment="1">
      <alignment/>
    </xf>
    <xf numFmtId="0" fontId="27" fillId="0" borderId="37" xfId="0" applyFont="1" applyBorder="1" applyAlignment="1">
      <alignment/>
    </xf>
    <xf numFmtId="0" fontId="27" fillId="0" borderId="0" xfId="0" applyFont="1" applyBorder="1" applyAlignment="1">
      <alignment/>
    </xf>
    <xf numFmtId="0" fontId="28" fillId="0" borderId="0" xfId="0" applyFont="1" applyBorder="1" applyAlignment="1">
      <alignment/>
    </xf>
    <xf numFmtId="0" fontId="29" fillId="0" borderId="0" xfId="0" applyFont="1" applyBorder="1" applyAlignment="1">
      <alignment horizontal="center"/>
    </xf>
    <xf numFmtId="0" fontId="0" fillId="0" borderId="37" xfId="0" applyBorder="1" applyAlignment="1">
      <alignment/>
    </xf>
    <xf numFmtId="170" fontId="29" fillId="0" borderId="0" xfId="0" applyNumberFormat="1" applyFont="1" applyBorder="1" applyAlignment="1">
      <alignment horizontal="center"/>
    </xf>
    <xf numFmtId="0" fontId="30" fillId="0" borderId="0" xfId="0" applyFont="1" applyBorder="1" applyAlignment="1">
      <alignment/>
    </xf>
    <xf numFmtId="170" fontId="28" fillId="0" borderId="0" xfId="0" applyNumberFormat="1" applyFont="1" applyBorder="1" applyAlignment="1">
      <alignment/>
    </xf>
    <xf numFmtId="170" fontId="28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/>
    </xf>
    <xf numFmtId="170" fontId="27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0" fontId="33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32" fillId="0" borderId="0" xfId="0" applyFont="1" applyBorder="1" applyAlignment="1">
      <alignment/>
    </xf>
    <xf numFmtId="170" fontId="35" fillId="0" borderId="0" xfId="0" applyNumberFormat="1" applyFont="1" applyBorder="1" applyAlignment="1">
      <alignment horizontal="center"/>
    </xf>
    <xf numFmtId="0" fontId="33" fillId="0" borderId="0" xfId="0" applyFont="1" applyBorder="1" applyAlignment="1">
      <alignment horizontal="left"/>
    </xf>
    <xf numFmtId="0" fontId="36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170" fontId="9" fillId="0" borderId="0" xfId="0" applyNumberFormat="1" applyFont="1" applyBorder="1" applyAlignment="1">
      <alignment horizontal="center"/>
    </xf>
    <xf numFmtId="0" fontId="31" fillId="0" borderId="27" xfId="0" applyFont="1" applyBorder="1" applyAlignment="1">
      <alignment/>
    </xf>
    <xf numFmtId="0" fontId="32" fillId="0" borderId="22" xfId="0" applyFont="1" applyBorder="1" applyAlignment="1">
      <alignment/>
    </xf>
    <xf numFmtId="0" fontId="33" fillId="0" borderId="28" xfId="0" applyFont="1" applyBorder="1" applyAlignment="1">
      <alignment/>
    </xf>
    <xf numFmtId="0" fontId="34" fillId="0" borderId="28" xfId="0" applyFont="1" applyBorder="1" applyAlignment="1">
      <alignment/>
    </xf>
    <xf numFmtId="0" fontId="34" fillId="0" borderId="0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37" fillId="0" borderId="28" xfId="0" applyFont="1" applyBorder="1" applyAlignment="1">
      <alignment/>
    </xf>
    <xf numFmtId="0" fontId="38" fillId="0" borderId="28" xfId="0" applyFont="1" applyBorder="1" applyAlignment="1">
      <alignment/>
    </xf>
    <xf numFmtId="0" fontId="39" fillId="0" borderId="28" xfId="0" applyFont="1" applyBorder="1" applyAlignment="1">
      <alignment horizontal="left"/>
    </xf>
    <xf numFmtId="0" fontId="15" fillId="0" borderId="28" xfId="0" applyFont="1" applyBorder="1" applyAlignment="1">
      <alignment/>
    </xf>
    <xf numFmtId="0" fontId="38" fillId="0" borderId="0" xfId="0" applyFont="1" applyBorder="1" applyAlignment="1">
      <alignment/>
    </xf>
    <xf numFmtId="170" fontId="20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0" fontId="0" fillId="0" borderId="25" xfId="0" applyFont="1" applyFill="1" applyBorder="1" applyAlignment="1">
      <alignment horizontal="left"/>
    </xf>
    <xf numFmtId="0" fontId="32" fillId="0" borderId="24" xfId="0" applyFont="1" applyBorder="1" applyAlignment="1">
      <alignment/>
    </xf>
    <xf numFmtId="0" fontId="33" fillId="0" borderId="24" xfId="0" applyFont="1" applyBorder="1" applyAlignment="1">
      <alignment/>
    </xf>
    <xf numFmtId="170" fontId="2" fillId="0" borderId="0" xfId="0" applyNumberFormat="1" applyFont="1" applyBorder="1" applyAlignment="1">
      <alignment/>
    </xf>
    <xf numFmtId="0" fontId="40" fillId="0" borderId="0" xfId="0" applyFont="1" applyBorder="1" applyAlignment="1">
      <alignment/>
    </xf>
    <xf numFmtId="0" fontId="31" fillId="0" borderId="0" xfId="0" applyFont="1" applyBorder="1" applyAlignment="1">
      <alignment/>
    </xf>
    <xf numFmtId="170" fontId="40" fillId="0" borderId="0" xfId="0" applyNumberFormat="1" applyFont="1" applyBorder="1" applyAlignment="1">
      <alignment horizontal="center"/>
    </xf>
    <xf numFmtId="0" fontId="41" fillId="0" borderId="0" xfId="0" applyFont="1" applyBorder="1" applyAlignment="1">
      <alignment/>
    </xf>
    <xf numFmtId="170" fontId="41" fillId="0" borderId="0" xfId="0" applyNumberFormat="1" applyFont="1" applyBorder="1" applyAlignment="1">
      <alignment horizontal="center"/>
    </xf>
    <xf numFmtId="0" fontId="0" fillId="0" borderId="27" xfId="0" applyBorder="1" applyAlignment="1">
      <alignment vertical="center"/>
    </xf>
    <xf numFmtId="0" fontId="0" fillId="0" borderId="22" xfId="0" applyBorder="1" applyAlignment="1">
      <alignment vertical="center"/>
    </xf>
    <xf numFmtId="170" fontId="2" fillId="0" borderId="22" xfId="0" applyNumberFormat="1" applyFont="1" applyBorder="1" applyAlignment="1">
      <alignment/>
    </xf>
    <xf numFmtId="0" fontId="0" fillId="0" borderId="25" xfId="0" applyBorder="1" applyAlignment="1">
      <alignment vertical="center"/>
    </xf>
    <xf numFmtId="0" fontId="21" fillId="0" borderId="28" xfId="0" applyFont="1" applyFill="1" applyBorder="1" applyAlignment="1">
      <alignment vertical="center"/>
    </xf>
    <xf numFmtId="0" fontId="0" fillId="0" borderId="0" xfId="0" applyAlignment="1">
      <alignment horizontal="left" vertical="center"/>
    </xf>
    <xf numFmtId="0" fontId="42" fillId="0" borderId="0" xfId="0" applyFont="1" applyAlignment="1">
      <alignment horizontal="center" vertical="center"/>
    </xf>
    <xf numFmtId="0" fontId="21" fillId="0" borderId="0" xfId="0" applyFont="1" applyBorder="1" applyAlignment="1">
      <alignment/>
    </xf>
    <xf numFmtId="0" fontId="43" fillId="0" borderId="0" xfId="0" applyFont="1" applyBorder="1" applyAlignment="1">
      <alignment/>
    </xf>
    <xf numFmtId="0" fontId="44" fillId="0" borderId="0" xfId="0" applyFont="1" applyBorder="1" applyAlignment="1">
      <alignment/>
    </xf>
    <xf numFmtId="0" fontId="42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vertical="center"/>
    </xf>
    <xf numFmtId="0" fontId="28" fillId="0" borderId="38" xfId="0" applyFont="1" applyBorder="1" applyAlignment="1">
      <alignment/>
    </xf>
    <xf numFmtId="0" fontId="0" fillId="0" borderId="38" xfId="0" applyBorder="1" applyAlignment="1">
      <alignment/>
    </xf>
    <xf numFmtId="49" fontId="0" fillId="0" borderId="0" xfId="0" applyNumberFormat="1" applyAlignment="1">
      <alignment/>
    </xf>
    <xf numFmtId="2" fontId="2" fillId="0" borderId="13" xfId="0" applyNumberFormat="1" applyFont="1" applyFill="1" applyBorder="1" applyAlignment="1">
      <alignment/>
    </xf>
    <xf numFmtId="0" fontId="25" fillId="0" borderId="0" xfId="0" applyFont="1" applyBorder="1" applyAlignment="1">
      <alignment vertical="top"/>
    </xf>
    <xf numFmtId="2" fontId="0" fillId="0" borderId="0" xfId="0" applyNumberFormat="1" applyFont="1" applyFill="1" applyBorder="1" applyAlignment="1">
      <alignment horizontal="left" vertical="center"/>
    </xf>
    <xf numFmtId="2" fontId="0" fillId="0" borderId="13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2" fontId="0" fillId="0" borderId="17" xfId="0" applyNumberFormat="1" applyFont="1" applyFill="1" applyBorder="1" applyAlignment="1">
      <alignment horizontal="center"/>
    </xf>
    <xf numFmtId="0" fontId="0" fillId="0" borderId="17" xfId="0" applyFont="1" applyFill="1" applyBorder="1" applyAlignment="1">
      <alignment/>
    </xf>
    <xf numFmtId="0" fontId="11" fillId="0" borderId="0" xfId="0" applyFont="1" applyAlignment="1">
      <alignment horizontal="center" vertical="center"/>
    </xf>
    <xf numFmtId="2" fontId="0" fillId="0" borderId="17" xfId="0" applyNumberFormat="1" applyFont="1" applyFill="1" applyBorder="1" applyAlignment="1">
      <alignment horizontal="left"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45" fillId="0" borderId="0" xfId="0" applyFont="1" applyBorder="1" applyAlignment="1">
      <alignment horizontal="center" vertical="center"/>
    </xf>
    <xf numFmtId="0" fontId="45" fillId="0" borderId="0" xfId="0" applyFont="1" applyAlignment="1">
      <alignment/>
    </xf>
    <xf numFmtId="0" fontId="45" fillId="0" borderId="11" xfId="0" applyFont="1" applyFill="1" applyBorder="1" applyAlignment="1">
      <alignment horizontal="center"/>
    </xf>
    <xf numFmtId="0" fontId="17" fillId="0" borderId="11" xfId="0" applyFont="1" applyBorder="1" applyAlignment="1">
      <alignment horizontal="left"/>
    </xf>
    <xf numFmtId="0" fontId="19" fillId="0" borderId="11" xfId="0" applyFont="1" applyFill="1" applyBorder="1" applyAlignment="1">
      <alignment horizontal="center"/>
    </xf>
    <xf numFmtId="2" fontId="19" fillId="0" borderId="0" xfId="0" applyNumberFormat="1" applyFont="1" applyFill="1" applyAlignment="1">
      <alignment/>
    </xf>
    <xf numFmtId="2" fontId="19" fillId="0" borderId="0" xfId="0" applyNumberFormat="1" applyFont="1" applyFill="1" applyBorder="1" applyAlignment="1">
      <alignment horizontal="left" vertical="center"/>
    </xf>
    <xf numFmtId="2" fontId="19" fillId="0" borderId="0" xfId="0" applyNumberFormat="1" applyFont="1" applyFill="1" applyAlignment="1">
      <alignment horizontal="center"/>
    </xf>
    <xf numFmtId="2" fontId="19" fillId="0" borderId="0" xfId="0" applyNumberFormat="1" applyFont="1" applyAlignment="1">
      <alignment/>
    </xf>
    <xf numFmtId="2" fontId="19" fillId="0" borderId="0" xfId="0" applyNumberFormat="1" applyFont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0" xfId="0" applyFont="1" applyAlignment="1">
      <alignment horizontal="center"/>
    </xf>
    <xf numFmtId="2" fontId="19" fillId="0" borderId="0" xfId="0" applyNumberFormat="1" applyFont="1" applyAlignment="1">
      <alignment horizontal="center" vertical="top"/>
    </xf>
    <xf numFmtId="1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0" fontId="21" fillId="0" borderId="0" xfId="0" applyFont="1" applyAlignment="1">
      <alignment horizontal="left"/>
    </xf>
    <xf numFmtId="0" fontId="45" fillId="0" borderId="0" xfId="0" applyFont="1" applyAlignment="1">
      <alignment vertical="center"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center"/>
    </xf>
    <xf numFmtId="0" fontId="3" fillId="0" borderId="0" xfId="0" applyFont="1" applyAlignment="1">
      <alignment/>
    </xf>
    <xf numFmtId="0" fontId="23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/>
    </xf>
    <xf numFmtId="0" fontId="34" fillId="0" borderId="40" xfId="0" applyFont="1" applyBorder="1" applyAlignment="1">
      <alignment/>
    </xf>
    <xf numFmtId="0" fontId="40" fillId="0" borderId="40" xfId="0" applyFont="1" applyBorder="1" applyAlignment="1">
      <alignment/>
    </xf>
    <xf numFmtId="49" fontId="45" fillId="0" borderId="0" xfId="0" applyNumberFormat="1" applyFont="1" applyAlignment="1">
      <alignment/>
    </xf>
    <xf numFmtId="0" fontId="20" fillId="0" borderId="12" xfId="0" applyFont="1" applyFill="1" applyBorder="1" applyAlignment="1">
      <alignment horizontal="center"/>
    </xf>
    <xf numFmtId="0" fontId="20" fillId="0" borderId="13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0" fontId="20" fillId="0" borderId="16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17" fillId="0" borderId="13" xfId="0" applyFont="1" applyFill="1" applyBorder="1" applyAlignment="1">
      <alignment/>
    </xf>
    <xf numFmtId="0" fontId="19" fillId="0" borderId="13" xfId="0" applyFont="1" applyFill="1" applyBorder="1" applyAlignment="1">
      <alignment horizontal="center"/>
    </xf>
    <xf numFmtId="0" fontId="17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0" fontId="19" fillId="0" borderId="0" xfId="0" applyFont="1" applyFill="1" applyAlignment="1">
      <alignment horizontal="center"/>
    </xf>
    <xf numFmtId="0" fontId="45" fillId="0" borderId="12" xfId="0" applyFont="1" applyFill="1" applyBorder="1" applyAlignment="1">
      <alignment horizontal="center"/>
    </xf>
    <xf numFmtId="0" fontId="21" fillId="0" borderId="13" xfId="0" applyFont="1" applyFill="1" applyBorder="1" applyAlignment="1">
      <alignment/>
    </xf>
    <xf numFmtId="0" fontId="45" fillId="0" borderId="13" xfId="0" applyFont="1" applyFill="1" applyBorder="1" applyAlignment="1">
      <alignment horizontal="center"/>
    </xf>
    <xf numFmtId="0" fontId="45" fillId="0" borderId="14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45" fillId="0" borderId="0" xfId="0" applyFont="1" applyFill="1" applyBorder="1" applyAlignment="1">
      <alignment horizontal="center"/>
    </xf>
    <xf numFmtId="0" fontId="45" fillId="0" borderId="15" xfId="0" applyFont="1" applyFill="1" applyBorder="1" applyAlignment="1">
      <alignment horizontal="center"/>
    </xf>
    <xf numFmtId="0" fontId="45" fillId="0" borderId="0" xfId="0" applyFont="1" applyFill="1" applyBorder="1" applyAlignment="1">
      <alignment/>
    </xf>
    <xf numFmtId="0" fontId="45" fillId="0" borderId="15" xfId="0" applyFont="1" applyFill="1" applyBorder="1" applyAlignment="1">
      <alignment/>
    </xf>
    <xf numFmtId="0" fontId="45" fillId="0" borderId="0" xfId="0" applyFont="1" applyFill="1" applyAlignment="1">
      <alignment horizontal="center"/>
    </xf>
    <xf numFmtId="0" fontId="45" fillId="0" borderId="16" xfId="0" applyFont="1" applyFill="1" applyBorder="1" applyAlignment="1">
      <alignment horizontal="center"/>
    </xf>
    <xf numFmtId="0" fontId="21" fillId="0" borderId="17" xfId="0" applyFont="1" applyFill="1" applyBorder="1" applyAlignment="1">
      <alignment/>
    </xf>
    <xf numFmtId="0" fontId="19" fillId="0" borderId="0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170" fontId="19" fillId="0" borderId="15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 horizontal="center"/>
    </xf>
    <xf numFmtId="170" fontId="21" fillId="0" borderId="15" xfId="0" applyNumberFormat="1" applyFont="1" applyFill="1" applyBorder="1" applyAlignment="1">
      <alignment/>
    </xf>
    <xf numFmtId="170" fontId="21" fillId="0" borderId="15" xfId="0" applyNumberFormat="1" applyFont="1" applyFill="1" applyBorder="1" applyAlignment="1">
      <alignment horizontal="center"/>
    </xf>
    <xf numFmtId="170" fontId="21" fillId="0" borderId="18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horizontal="left"/>
    </xf>
    <xf numFmtId="170" fontId="19" fillId="0" borderId="11" xfId="0" applyNumberFormat="1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170" fontId="4" fillId="0" borderId="11" xfId="0" applyNumberFormat="1" applyFont="1" applyFill="1" applyBorder="1" applyAlignment="1">
      <alignment horizontal="center"/>
    </xf>
    <xf numFmtId="170" fontId="17" fillId="0" borderId="11" xfId="0" applyNumberFormat="1" applyFont="1" applyFill="1" applyBorder="1" applyAlignment="1">
      <alignment horizontal="center"/>
    </xf>
    <xf numFmtId="0" fontId="17" fillId="0" borderId="16" xfId="0" applyFont="1" applyFill="1" applyBorder="1" applyAlignment="1">
      <alignment horizontal="center"/>
    </xf>
    <xf numFmtId="0" fontId="19" fillId="0" borderId="17" xfId="0" applyFont="1" applyBorder="1" applyAlignment="1">
      <alignment horizontal="center"/>
    </xf>
    <xf numFmtId="170" fontId="4" fillId="0" borderId="0" xfId="0" applyNumberFormat="1" applyFont="1" applyFill="1" applyAlignment="1">
      <alignment horizontal="center"/>
    </xf>
    <xf numFmtId="0" fontId="48" fillId="0" borderId="0" xfId="0" applyFont="1" applyAlignment="1">
      <alignment horizontal="center"/>
    </xf>
    <xf numFmtId="170" fontId="47" fillId="0" borderId="0" xfId="0" applyNumberFormat="1" applyFont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2" fontId="19" fillId="0" borderId="0" xfId="0" applyNumberFormat="1" applyFont="1" applyFill="1" applyBorder="1" applyAlignment="1">
      <alignment/>
    </xf>
    <xf numFmtId="1" fontId="19" fillId="0" borderId="0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/>
    </xf>
    <xf numFmtId="2" fontId="19" fillId="0" borderId="13" xfId="0" applyNumberFormat="1" applyFont="1" applyFill="1" applyBorder="1" applyAlignment="1">
      <alignment/>
    </xf>
    <xf numFmtId="1" fontId="19" fillId="0" borderId="13" xfId="0" applyNumberFormat="1" applyFont="1" applyFill="1" applyBorder="1" applyAlignment="1">
      <alignment horizontal="center"/>
    </xf>
    <xf numFmtId="2" fontId="19" fillId="0" borderId="17" xfId="0" applyNumberFormat="1" applyFont="1" applyFill="1" applyBorder="1" applyAlignment="1">
      <alignment/>
    </xf>
    <xf numFmtId="1" fontId="19" fillId="0" borderId="17" xfId="0" applyNumberFormat="1" applyFont="1" applyFill="1" applyBorder="1" applyAlignment="1">
      <alignment horizontal="center"/>
    </xf>
    <xf numFmtId="0" fontId="17" fillId="0" borderId="0" xfId="0" applyFont="1" applyFill="1" applyAlignment="1">
      <alignment/>
    </xf>
    <xf numFmtId="2" fontId="17" fillId="0" borderId="11" xfId="0" applyNumberFormat="1" applyFont="1" applyFill="1" applyBorder="1" applyAlignment="1">
      <alignment/>
    </xf>
    <xf numFmtId="0" fontId="19" fillId="0" borderId="31" xfId="0" applyFont="1" applyBorder="1" applyAlignment="1">
      <alignment/>
    </xf>
    <xf numFmtId="2" fontId="49" fillId="0" borderId="15" xfId="0" applyNumberFormat="1" applyFont="1" applyFill="1" applyBorder="1" applyAlignment="1">
      <alignment horizontal="center"/>
    </xf>
    <xf numFmtId="2" fontId="49" fillId="0" borderId="13" xfId="0" applyNumberFormat="1" applyFont="1" applyFill="1" applyBorder="1" applyAlignment="1">
      <alignment horizontal="center"/>
    </xf>
    <xf numFmtId="2" fontId="49" fillId="0" borderId="17" xfId="0" applyNumberFormat="1" applyFont="1" applyFill="1" applyBorder="1" applyAlignment="1">
      <alignment horizontal="center"/>
    </xf>
    <xf numFmtId="0" fontId="49" fillId="0" borderId="0" xfId="0" applyFont="1" applyFill="1" applyAlignment="1">
      <alignment horizontal="center"/>
    </xf>
    <xf numFmtId="2" fontId="49" fillId="0" borderId="18" xfId="0" applyNumberFormat="1" applyFont="1" applyFill="1" applyBorder="1" applyAlignment="1">
      <alignment horizontal="center"/>
    </xf>
    <xf numFmtId="0" fontId="49" fillId="0" borderId="0" xfId="0" applyFont="1" applyAlignment="1">
      <alignment/>
    </xf>
    <xf numFmtId="0" fontId="50" fillId="0" borderId="19" xfId="0" applyFont="1" applyBorder="1" applyAlignment="1">
      <alignment horizontal="center" vertical="center" wrapText="1"/>
    </xf>
    <xf numFmtId="2" fontId="49" fillId="0" borderId="14" xfId="0" applyNumberFormat="1" applyFont="1" applyFill="1" applyBorder="1" applyAlignment="1">
      <alignment horizontal="center"/>
    </xf>
    <xf numFmtId="0" fontId="49" fillId="0" borderId="0" xfId="0" applyFont="1" applyFill="1" applyBorder="1" applyAlignment="1">
      <alignment horizontal="center"/>
    </xf>
    <xf numFmtId="1" fontId="49" fillId="0" borderId="11" xfId="0" applyNumberFormat="1" applyFont="1" applyFill="1" applyBorder="1" applyAlignment="1">
      <alignment horizontal="center"/>
    </xf>
    <xf numFmtId="0" fontId="49" fillId="0" borderId="0" xfId="0" applyFont="1" applyBorder="1" applyAlignment="1">
      <alignment/>
    </xf>
    <xf numFmtId="0" fontId="49" fillId="0" borderId="0" xfId="0" applyFont="1" applyBorder="1" applyAlignment="1">
      <alignment horizontal="center"/>
    </xf>
    <xf numFmtId="0" fontId="49" fillId="0" borderId="11" xfId="0" applyFont="1" applyBorder="1" applyAlignment="1">
      <alignment horizontal="center"/>
    </xf>
    <xf numFmtId="0" fontId="49" fillId="0" borderId="0" xfId="0" applyFont="1" applyFill="1" applyBorder="1" applyAlignment="1">
      <alignment/>
    </xf>
    <xf numFmtId="0" fontId="50" fillId="0" borderId="0" xfId="0" applyFont="1" applyBorder="1" applyAlignment="1">
      <alignment horizontal="center"/>
    </xf>
    <xf numFmtId="0" fontId="49" fillId="0" borderId="11" xfId="0" applyFont="1" applyFill="1" applyBorder="1" applyAlignment="1">
      <alignment horizontal="center"/>
    </xf>
    <xf numFmtId="1" fontId="49" fillId="0" borderId="13" xfId="0" applyNumberFormat="1" applyFont="1" applyFill="1" applyBorder="1" applyAlignment="1">
      <alignment horizontal="center"/>
    </xf>
    <xf numFmtId="0" fontId="49" fillId="0" borderId="13" xfId="0" applyFont="1" applyBorder="1" applyAlignment="1">
      <alignment horizontal="center"/>
    </xf>
    <xf numFmtId="0" fontId="49" fillId="0" borderId="13" xfId="0" applyFont="1" applyFill="1" applyBorder="1" applyAlignment="1">
      <alignment horizontal="center"/>
    </xf>
    <xf numFmtId="1" fontId="49" fillId="0" borderId="17" xfId="0" applyNumberFormat="1" applyFont="1" applyFill="1" applyBorder="1" applyAlignment="1">
      <alignment horizontal="center"/>
    </xf>
    <xf numFmtId="0" fontId="49" fillId="0" borderId="17" xfId="0" applyFont="1" applyFill="1" applyBorder="1" applyAlignment="1">
      <alignment/>
    </xf>
    <xf numFmtId="0" fontId="49" fillId="0" borderId="17" xfId="0" applyFont="1" applyBorder="1" applyAlignment="1">
      <alignment horizontal="center"/>
    </xf>
    <xf numFmtId="0" fontId="49" fillId="0" borderId="17" xfId="0" applyFont="1" applyFill="1" applyBorder="1" applyAlignment="1">
      <alignment horizontal="center"/>
    </xf>
    <xf numFmtId="1" fontId="49" fillId="0" borderId="16" xfId="0" applyNumberFormat="1" applyFont="1" applyFill="1" applyBorder="1" applyAlignment="1">
      <alignment horizontal="center"/>
    </xf>
    <xf numFmtId="0" fontId="49" fillId="0" borderId="16" xfId="0" applyFont="1" applyBorder="1" applyAlignment="1">
      <alignment horizontal="center"/>
    </xf>
    <xf numFmtId="0" fontId="13" fillId="0" borderId="0" xfId="0" applyFont="1" applyFill="1" applyBorder="1" applyAlignment="1">
      <alignment/>
    </xf>
    <xf numFmtId="0" fontId="13" fillId="0" borderId="17" xfId="0" applyFont="1" applyFill="1" applyBorder="1" applyAlignment="1">
      <alignment/>
    </xf>
    <xf numFmtId="2" fontId="20" fillId="0" borderId="0" xfId="0" applyNumberFormat="1" applyFont="1" applyFill="1" applyAlignment="1">
      <alignment horizontal="center"/>
    </xf>
    <xf numFmtId="0" fontId="15" fillId="0" borderId="0" xfId="0" applyFont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/>
    </xf>
    <xf numFmtId="0" fontId="15" fillId="0" borderId="0" xfId="0" applyFont="1" applyAlignment="1">
      <alignment horizontal="center" vertical="center" wrapText="1"/>
    </xf>
    <xf numFmtId="2" fontId="20" fillId="0" borderId="14" xfId="0" applyNumberFormat="1" applyFont="1" applyFill="1" applyBorder="1" applyAlignment="1">
      <alignment horizontal="center"/>
    </xf>
    <xf numFmtId="1" fontId="20" fillId="0" borderId="18" xfId="0" applyNumberFormat="1" applyFont="1" applyFill="1" applyBorder="1" applyAlignment="1">
      <alignment horizontal="center"/>
    </xf>
    <xf numFmtId="0" fontId="14" fillId="0" borderId="22" xfId="0" applyFont="1" applyFill="1" applyBorder="1" applyAlignment="1">
      <alignment vertical="center"/>
    </xf>
    <xf numFmtId="0" fontId="21" fillId="0" borderId="25" xfId="0" applyFont="1" applyFill="1" applyBorder="1" applyAlignment="1">
      <alignment/>
    </xf>
    <xf numFmtId="0" fontId="0" fillId="0" borderId="27" xfId="0" applyBorder="1" applyAlignment="1">
      <alignment/>
    </xf>
    <xf numFmtId="1" fontId="49" fillId="0" borderId="0" xfId="0" applyNumberFormat="1" applyFont="1" applyFill="1" applyBorder="1" applyAlignment="1">
      <alignment horizontal="center"/>
    </xf>
    <xf numFmtId="0" fontId="49" fillId="0" borderId="16" xfId="0" applyFont="1" applyFill="1" applyBorder="1" applyAlignment="1">
      <alignment horizontal="center"/>
    </xf>
    <xf numFmtId="1" fontId="49" fillId="0" borderId="0" xfId="0" applyNumberFormat="1" applyFont="1" applyFill="1" applyAlignment="1">
      <alignment horizontal="center"/>
    </xf>
    <xf numFmtId="2" fontId="49" fillId="0" borderId="0" xfId="0" applyNumberFormat="1" applyFont="1" applyFill="1" applyBorder="1" applyAlignment="1">
      <alignment horizontal="left" wrapText="1"/>
    </xf>
    <xf numFmtId="2" fontId="49" fillId="0" borderId="17" xfId="0" applyNumberFormat="1" applyFont="1" applyFill="1" applyBorder="1" applyAlignment="1">
      <alignment horizontal="left"/>
    </xf>
    <xf numFmtId="0" fontId="51" fillId="0" borderId="12" xfId="0" applyFont="1" applyFill="1" applyBorder="1" applyAlignment="1">
      <alignment horizontal="center"/>
    </xf>
    <xf numFmtId="2" fontId="50" fillId="0" borderId="13" xfId="0" applyNumberFormat="1" applyFont="1" applyFill="1" applyBorder="1" applyAlignment="1">
      <alignment horizontal="left"/>
    </xf>
    <xf numFmtId="0" fontId="49" fillId="0" borderId="11" xfId="0" applyFont="1" applyBorder="1" applyAlignment="1">
      <alignment/>
    </xf>
    <xf numFmtId="1" fontId="49" fillId="0" borderId="0" xfId="0" applyNumberFormat="1" applyFont="1" applyBorder="1" applyAlignment="1">
      <alignment/>
    </xf>
    <xf numFmtId="0" fontId="20" fillId="0" borderId="11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5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0" fontId="20" fillId="0" borderId="17" xfId="0" applyFont="1" applyFill="1" applyBorder="1" applyAlignment="1">
      <alignment horizontal="center"/>
    </xf>
    <xf numFmtId="0" fontId="20" fillId="0" borderId="11" xfId="0" applyFont="1" applyBorder="1" applyAlignment="1">
      <alignment/>
    </xf>
    <xf numFmtId="0" fontId="15" fillId="0" borderId="13" xfId="0" applyFont="1" applyFill="1" applyBorder="1" applyAlignment="1">
      <alignment horizontal="left"/>
    </xf>
    <xf numFmtId="2" fontId="20" fillId="0" borderId="0" xfId="0" applyNumberFormat="1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2" fontId="15" fillId="0" borderId="0" xfId="0" applyNumberFormat="1" applyFont="1" applyFill="1" applyBorder="1" applyAlignment="1">
      <alignment horizontal="left"/>
    </xf>
    <xf numFmtId="0" fontId="20" fillId="0" borderId="17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left"/>
    </xf>
    <xf numFmtId="2" fontId="20" fillId="0" borderId="0" xfId="0" applyNumberFormat="1" applyFont="1" applyFill="1" applyAlignment="1">
      <alignment horizontal="left"/>
    </xf>
    <xf numFmtId="0" fontId="15" fillId="0" borderId="0" xfId="0" applyFont="1" applyBorder="1" applyAlignment="1">
      <alignment/>
    </xf>
    <xf numFmtId="0" fontId="45" fillId="0" borderId="0" xfId="0" applyFont="1" applyFill="1" applyBorder="1" applyAlignment="1">
      <alignment horizontal="left" vertical="top"/>
    </xf>
    <xf numFmtId="2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17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2" fontId="13" fillId="0" borderId="0" xfId="0" applyNumberFormat="1" applyFont="1" applyFill="1" applyAlignment="1">
      <alignment horizontal="center"/>
    </xf>
    <xf numFmtId="0" fontId="13" fillId="0" borderId="0" xfId="0" applyFont="1" applyFill="1" applyAlignment="1">
      <alignment/>
    </xf>
    <xf numFmtId="0" fontId="13" fillId="0" borderId="0" xfId="0" applyFont="1" applyBorder="1" applyAlignment="1">
      <alignment/>
    </xf>
    <xf numFmtId="170" fontId="46" fillId="0" borderId="0" xfId="0" applyNumberFormat="1" applyFont="1" applyBorder="1" applyAlignment="1">
      <alignment horizontal="center" shrinkToFit="1"/>
    </xf>
    <xf numFmtId="0" fontId="35" fillId="0" borderId="24" xfId="0" applyFont="1" applyBorder="1" applyAlignment="1">
      <alignment horizontal="left"/>
    </xf>
    <xf numFmtId="0" fontId="0" fillId="0" borderId="16" xfId="0" applyBorder="1" applyAlignment="1">
      <alignment horizontal="center"/>
    </xf>
    <xf numFmtId="0" fontId="49" fillId="0" borderId="12" xfId="0" applyFont="1" applyFill="1" applyBorder="1" applyAlignment="1">
      <alignment horizontal="center"/>
    </xf>
    <xf numFmtId="0" fontId="50" fillId="0" borderId="13" xfId="0" applyFont="1" applyFill="1" applyBorder="1" applyAlignment="1">
      <alignment/>
    </xf>
    <xf numFmtId="2" fontId="49" fillId="0" borderId="0" xfId="0" applyNumberFormat="1" applyFont="1" applyFill="1" applyBorder="1" applyAlignment="1">
      <alignment/>
    </xf>
    <xf numFmtId="2" fontId="50" fillId="0" borderId="0" xfId="0" applyNumberFormat="1" applyFont="1" applyFill="1" applyBorder="1" applyAlignment="1">
      <alignment/>
    </xf>
    <xf numFmtId="0" fontId="50" fillId="0" borderId="0" xfId="0" applyFont="1" applyFill="1" applyBorder="1" applyAlignment="1">
      <alignment/>
    </xf>
    <xf numFmtId="2" fontId="49" fillId="0" borderId="0" xfId="0" applyNumberFormat="1" applyFont="1" applyFill="1" applyBorder="1" applyAlignment="1">
      <alignment horizontal="left"/>
    </xf>
    <xf numFmtId="0" fontId="17" fillId="0" borderId="0" xfId="0" applyFont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12" fillId="0" borderId="13" xfId="0" applyFont="1" applyFill="1" applyBorder="1" applyAlignment="1">
      <alignment/>
    </xf>
    <xf numFmtId="0" fontId="13" fillId="0" borderId="11" xfId="0" applyFont="1" applyFill="1" applyBorder="1" applyAlignment="1">
      <alignment horizontal="center"/>
    </xf>
    <xf numFmtId="2" fontId="13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2" fontId="12" fillId="0" borderId="0" xfId="0" applyNumberFormat="1" applyFont="1" applyFill="1" applyBorder="1" applyAlignment="1">
      <alignment/>
    </xf>
    <xf numFmtId="0" fontId="13" fillId="0" borderId="16" xfId="0" applyFont="1" applyFill="1" applyBorder="1" applyAlignment="1">
      <alignment horizontal="center"/>
    </xf>
    <xf numFmtId="2" fontId="13" fillId="0" borderId="17" xfId="0" applyNumberFormat="1" applyFont="1" applyFill="1" applyBorder="1" applyAlignment="1">
      <alignment/>
    </xf>
    <xf numFmtId="1" fontId="13" fillId="0" borderId="0" xfId="0" applyNumberFormat="1" applyFont="1" applyFill="1" applyBorder="1" applyAlignment="1">
      <alignment horizontal="center"/>
    </xf>
    <xf numFmtId="1" fontId="13" fillId="0" borderId="17" xfId="0" applyNumberFormat="1" applyFont="1" applyFill="1" applyBorder="1" applyAlignment="1">
      <alignment horizontal="center"/>
    </xf>
    <xf numFmtId="0" fontId="52" fillId="0" borderId="11" xfId="0" applyFont="1" applyFill="1" applyBorder="1" applyAlignment="1">
      <alignment horizontal="center"/>
    </xf>
    <xf numFmtId="2" fontId="12" fillId="0" borderId="13" xfId="0" applyNumberFormat="1" applyFont="1" applyFill="1" applyBorder="1" applyAlignment="1">
      <alignment/>
    </xf>
    <xf numFmtId="1" fontId="13" fillId="0" borderId="13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2" fontId="13" fillId="0" borderId="0" xfId="0" applyNumberFormat="1" applyFont="1" applyFill="1" applyBorder="1" applyAlignment="1">
      <alignment horizontal="left"/>
    </xf>
    <xf numFmtId="0" fontId="13" fillId="0" borderId="0" xfId="0" applyFont="1" applyBorder="1" applyAlignment="1">
      <alignment horizontal="left"/>
    </xf>
    <xf numFmtId="1" fontId="13" fillId="0" borderId="0" xfId="0" applyNumberFormat="1" applyFont="1" applyBorder="1" applyAlignment="1">
      <alignment horizontal="center"/>
    </xf>
    <xf numFmtId="1" fontId="13" fillId="0" borderId="15" xfId="0" applyNumberFormat="1" applyFont="1" applyFill="1" applyBorder="1" applyAlignment="1">
      <alignment horizontal="center"/>
    </xf>
    <xf numFmtId="1" fontId="13" fillId="0" borderId="0" xfId="0" applyNumberFormat="1" applyFont="1" applyFill="1" applyAlignment="1">
      <alignment horizontal="center"/>
    </xf>
    <xf numFmtId="1" fontId="13" fillId="0" borderId="18" xfId="0" applyNumberFormat="1" applyFont="1" applyFill="1" applyBorder="1" applyAlignment="1">
      <alignment horizontal="center"/>
    </xf>
    <xf numFmtId="0" fontId="31" fillId="0" borderId="24" xfId="0" applyFont="1" applyBorder="1" applyAlignment="1">
      <alignment shrinkToFit="1"/>
    </xf>
    <xf numFmtId="49" fontId="0" fillId="0" borderId="0" xfId="0" applyNumberFormat="1" applyBorder="1" applyAlignment="1">
      <alignment/>
    </xf>
    <xf numFmtId="0" fontId="20" fillId="0" borderId="0" xfId="0" applyFont="1" applyAlignment="1">
      <alignment/>
    </xf>
    <xf numFmtId="0" fontId="15" fillId="0" borderId="42" xfId="0" applyFont="1" applyBorder="1" applyAlignment="1">
      <alignment/>
    </xf>
    <xf numFmtId="0" fontId="19" fillId="0" borderId="0" xfId="0" applyFont="1" applyAlignment="1">
      <alignment horizontal="center" vertical="top"/>
    </xf>
    <xf numFmtId="0" fontId="20" fillId="0" borderId="40" xfId="0" applyFont="1" applyBorder="1" applyAlignment="1">
      <alignment/>
    </xf>
    <xf numFmtId="49" fontId="25" fillId="0" borderId="0" xfId="0" applyNumberFormat="1" applyFont="1" applyBorder="1" applyAlignment="1">
      <alignment/>
    </xf>
    <xf numFmtId="170" fontId="25" fillId="0" borderId="0" xfId="0" applyNumberFormat="1" applyFont="1" applyBorder="1" applyAlignment="1">
      <alignment/>
    </xf>
    <xf numFmtId="170" fontId="21" fillId="0" borderId="0" xfId="0" applyNumberFormat="1" applyFont="1" applyBorder="1" applyAlignment="1">
      <alignment/>
    </xf>
    <xf numFmtId="0" fontId="53" fillId="0" borderId="0" xfId="0" applyFont="1" applyBorder="1" applyAlignment="1">
      <alignment/>
    </xf>
    <xf numFmtId="0" fontId="54" fillId="0" borderId="37" xfId="0" applyFont="1" applyBorder="1" applyAlignment="1">
      <alignment horizontal="center"/>
    </xf>
    <xf numFmtId="0" fontId="54" fillId="0" borderId="0" xfId="0" applyFont="1" applyBorder="1" applyAlignment="1">
      <alignment/>
    </xf>
    <xf numFmtId="0" fontId="5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7" fillId="0" borderId="0" xfId="0" applyFont="1" applyBorder="1" applyAlignment="1">
      <alignment/>
    </xf>
    <xf numFmtId="49" fontId="19" fillId="0" borderId="0" xfId="0" applyNumberFormat="1" applyFont="1" applyBorder="1" applyAlignment="1">
      <alignment/>
    </xf>
    <xf numFmtId="0" fontId="56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20" fillId="0" borderId="0" xfId="0" applyFont="1" applyAlignment="1">
      <alignment horizontal="center"/>
    </xf>
    <xf numFmtId="2" fontId="20" fillId="0" borderId="11" xfId="0" applyNumberFormat="1" applyFont="1" applyFill="1" applyBorder="1" applyAlignment="1">
      <alignment horizontal="center"/>
    </xf>
    <xf numFmtId="0" fontId="20" fillId="0" borderId="0" xfId="0" applyFont="1" applyFill="1" applyAlignment="1">
      <alignment horizontal="center"/>
    </xf>
    <xf numFmtId="1" fontId="20" fillId="0" borderId="0" xfId="0" applyNumberFormat="1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49" fontId="20" fillId="0" borderId="0" xfId="0" applyNumberFormat="1" applyFont="1" applyAlignment="1">
      <alignment/>
    </xf>
    <xf numFmtId="170" fontId="19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23" fillId="0" borderId="0" xfId="0" applyFont="1" applyFill="1" applyAlignment="1">
      <alignment horizontal="left"/>
    </xf>
    <xf numFmtId="0" fontId="57" fillId="0" borderId="0" xfId="0" applyFont="1" applyFill="1" applyAlignment="1">
      <alignment/>
    </xf>
    <xf numFmtId="0" fontId="17" fillId="0" borderId="17" xfId="0" applyFont="1" applyFill="1" applyBorder="1" applyAlignment="1">
      <alignment horizontal="left"/>
    </xf>
    <xf numFmtId="0" fontId="0" fillId="0" borderId="0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left" wrapText="1"/>
    </xf>
    <xf numFmtId="2" fontId="20" fillId="0" borderId="0" xfId="0" applyNumberFormat="1" applyFont="1" applyFill="1" applyBorder="1" applyAlignment="1">
      <alignment horizontal="left" wrapText="1"/>
    </xf>
    <xf numFmtId="0" fontId="13" fillId="0" borderId="0" xfId="0" applyFont="1" applyFill="1" applyAlignment="1">
      <alignment horizontal="left"/>
    </xf>
    <xf numFmtId="2" fontId="19" fillId="0" borderId="0" xfId="0" applyNumberFormat="1" applyFont="1" applyFill="1" applyBorder="1" applyAlignment="1">
      <alignment horizontal="left"/>
    </xf>
    <xf numFmtId="49" fontId="19" fillId="0" borderId="0" xfId="0" applyNumberFormat="1" applyFont="1" applyAlignment="1">
      <alignment/>
    </xf>
    <xf numFmtId="49" fontId="19" fillId="0" borderId="17" xfId="0" applyNumberFormat="1" applyFont="1" applyBorder="1" applyAlignment="1">
      <alignment/>
    </xf>
    <xf numFmtId="1" fontId="45" fillId="0" borderId="15" xfId="0" applyNumberFormat="1" applyFont="1" applyFill="1" applyBorder="1" applyAlignment="1">
      <alignment horizontal="center"/>
    </xf>
    <xf numFmtId="2" fontId="15" fillId="0" borderId="17" xfId="0" applyNumberFormat="1" applyFont="1" applyFill="1" applyBorder="1" applyAlignment="1">
      <alignment vertical="top"/>
    </xf>
    <xf numFmtId="49" fontId="0" fillId="0" borderId="0" xfId="0" applyNumberFormat="1" applyFont="1" applyAlignment="1">
      <alignment/>
    </xf>
    <xf numFmtId="0" fontId="19" fillId="0" borderId="31" xfId="0" applyFont="1" applyBorder="1" applyAlignment="1">
      <alignment shrinkToFit="1"/>
    </xf>
    <xf numFmtId="0" fontId="58" fillId="0" borderId="0" xfId="0" applyFont="1" applyBorder="1" applyAlignment="1">
      <alignment horizontal="center" vertical="center"/>
    </xf>
    <xf numFmtId="2" fontId="15" fillId="0" borderId="13" xfId="0" applyNumberFormat="1" applyFont="1" applyFill="1" applyBorder="1" applyAlignment="1">
      <alignment vertical="top"/>
    </xf>
    <xf numFmtId="1" fontId="0" fillId="0" borderId="12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9" fontId="19" fillId="0" borderId="30" xfId="0" applyNumberFormat="1" applyFont="1" applyBorder="1" applyAlignment="1">
      <alignment horizontal="right" vertical="top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/>
    </xf>
    <xf numFmtId="170" fontId="23" fillId="0" borderId="0" xfId="0" applyNumberFormat="1" applyFont="1" applyFill="1" applyBorder="1" applyAlignment="1">
      <alignment horizontal="center"/>
    </xf>
    <xf numFmtId="0" fontId="3" fillId="0" borderId="25" xfId="0" applyFont="1" applyBorder="1" applyAlignment="1">
      <alignment/>
    </xf>
    <xf numFmtId="0" fontId="59" fillId="0" borderId="28" xfId="0" applyFont="1" applyBorder="1" applyAlignment="1">
      <alignment/>
    </xf>
    <xf numFmtId="0" fontId="17" fillId="0" borderId="28" xfId="0" applyFont="1" applyBorder="1" applyAlignment="1">
      <alignment/>
    </xf>
    <xf numFmtId="0" fontId="60" fillId="0" borderId="28" xfId="0" applyFont="1" applyBorder="1" applyAlignment="1">
      <alignment/>
    </xf>
    <xf numFmtId="0" fontId="61" fillId="0" borderId="0" xfId="0" applyFont="1" applyBorder="1" applyAlignment="1">
      <alignment/>
    </xf>
    <xf numFmtId="0" fontId="39" fillId="0" borderId="0" xfId="0" applyFont="1" applyBorder="1" applyAlignment="1">
      <alignment/>
    </xf>
    <xf numFmtId="170" fontId="3" fillId="0" borderId="0" xfId="0" applyNumberFormat="1" applyFont="1" applyBorder="1" applyAlignment="1">
      <alignment/>
    </xf>
    <xf numFmtId="170" fontId="37" fillId="0" borderId="0" xfId="0" applyNumberFormat="1" applyFont="1" applyBorder="1" applyAlignment="1">
      <alignment horizontal="center" shrinkToFit="1"/>
    </xf>
    <xf numFmtId="0" fontId="61" fillId="0" borderId="24" xfId="0" applyFont="1" applyBorder="1" applyAlignment="1">
      <alignment/>
    </xf>
    <xf numFmtId="0" fontId="39" fillId="0" borderId="24" xfId="0" applyFont="1" applyBorder="1" applyAlignment="1">
      <alignment/>
    </xf>
    <xf numFmtId="0" fontId="20" fillId="0" borderId="24" xfId="0" applyFont="1" applyBorder="1" applyAlignment="1">
      <alignment/>
    </xf>
    <xf numFmtId="0" fontId="19" fillId="0" borderId="28" xfId="0" applyFont="1" applyFill="1" applyBorder="1" applyAlignment="1">
      <alignment horizontal="left"/>
    </xf>
    <xf numFmtId="0" fontId="62" fillId="0" borderId="27" xfId="0" applyFont="1" applyFill="1" applyBorder="1" applyAlignment="1">
      <alignment/>
    </xf>
    <xf numFmtId="0" fontId="62" fillId="0" borderId="29" xfId="0" applyFont="1" applyFill="1" applyBorder="1" applyAlignment="1">
      <alignment/>
    </xf>
    <xf numFmtId="170" fontId="63" fillId="0" borderId="25" xfId="0" applyNumberFormat="1" applyFont="1" applyFill="1" applyBorder="1" applyAlignment="1">
      <alignment horizontal="center"/>
    </xf>
    <xf numFmtId="0" fontId="0" fillId="0" borderId="31" xfId="0" applyFont="1" applyBorder="1" applyAlignment="1">
      <alignment shrinkToFit="1"/>
    </xf>
    <xf numFmtId="0" fontId="4" fillId="0" borderId="31" xfId="0" applyFont="1" applyBorder="1" applyAlignment="1">
      <alignment/>
    </xf>
    <xf numFmtId="0" fontId="13" fillId="0" borderId="11" xfId="0" applyFont="1" applyFill="1" applyBorder="1" applyAlignment="1">
      <alignment horizontal="center" vertical="center"/>
    </xf>
    <xf numFmtId="1" fontId="13" fillId="0" borderId="15" xfId="0" applyNumberFormat="1" applyFont="1" applyFill="1" applyBorder="1" applyAlignment="1">
      <alignment horizontal="center" vertical="center"/>
    </xf>
    <xf numFmtId="0" fontId="81" fillId="0" borderId="31" xfId="0" applyFont="1" applyBorder="1" applyAlignment="1">
      <alignment vertical="center" wrapText="1"/>
    </xf>
    <xf numFmtId="0" fontId="49" fillId="0" borderId="18" xfId="0" applyFont="1" applyFill="1" applyBorder="1" applyAlignment="1">
      <alignment horizontal="center"/>
    </xf>
    <xf numFmtId="0" fontId="49" fillId="0" borderId="14" xfId="0" applyFont="1" applyFill="1" applyBorder="1" applyAlignment="1">
      <alignment horizontal="center"/>
    </xf>
    <xf numFmtId="0" fontId="0" fillId="0" borderId="31" xfId="0" applyBorder="1" applyAlignment="1">
      <alignment wrapText="1"/>
    </xf>
    <xf numFmtId="0" fontId="16" fillId="0" borderId="31" xfId="0" applyFont="1" applyBorder="1" applyAlignment="1">
      <alignment/>
    </xf>
    <xf numFmtId="0" fontId="0" fillId="0" borderId="0" xfId="0" applyNumberFormat="1" applyFont="1" applyAlignment="1">
      <alignment/>
    </xf>
    <xf numFmtId="0" fontId="19" fillId="0" borderId="31" xfId="0" applyFont="1" applyBorder="1" applyAlignment="1">
      <alignment horizontal="center" wrapText="1"/>
    </xf>
    <xf numFmtId="0" fontId="0" fillId="0" borderId="12" xfId="0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1" fontId="49" fillId="0" borderId="15" xfId="0" applyNumberFormat="1" applyFont="1" applyFill="1" applyBorder="1" applyAlignment="1">
      <alignment horizontal="center"/>
    </xf>
    <xf numFmtId="0" fontId="82" fillId="0" borderId="28" xfId="0" applyFont="1" applyBorder="1" applyAlignment="1">
      <alignment horizontal="left"/>
    </xf>
    <xf numFmtId="0" fontId="23" fillId="0" borderId="28" xfId="0" applyFont="1" applyBorder="1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1" fontId="45" fillId="0" borderId="0" xfId="0" applyNumberFormat="1" applyFont="1" applyFill="1" applyAlignment="1">
      <alignment horizontal="center"/>
    </xf>
    <xf numFmtId="1" fontId="45" fillId="0" borderId="0" xfId="0" applyNumberFormat="1" applyFont="1" applyAlignment="1">
      <alignment horizontal="center"/>
    </xf>
    <xf numFmtId="2" fontId="45" fillId="0" borderId="0" xfId="0" applyNumberFormat="1" applyFont="1" applyAlignment="1">
      <alignment/>
    </xf>
    <xf numFmtId="0" fontId="45" fillId="0" borderId="0" xfId="0" applyFont="1" applyAlignment="1">
      <alignment horizontal="center"/>
    </xf>
    <xf numFmtId="1" fontId="45" fillId="0" borderId="0" xfId="0" applyNumberFormat="1" applyFont="1" applyAlignment="1">
      <alignment horizontal="left"/>
    </xf>
    <xf numFmtId="1" fontId="45" fillId="0" borderId="0" xfId="0" applyNumberFormat="1" applyFont="1" applyAlignment="1">
      <alignment/>
    </xf>
    <xf numFmtId="0" fontId="45" fillId="0" borderId="0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21" fillId="0" borderId="11" xfId="0" applyFont="1" applyBorder="1" applyAlignment="1">
      <alignment horizontal="left"/>
    </xf>
    <xf numFmtId="0" fontId="45" fillId="0" borderId="11" xfId="0" applyFont="1" applyBorder="1" applyAlignment="1">
      <alignment horizontal="center"/>
    </xf>
    <xf numFmtId="2" fontId="21" fillId="0" borderId="11" xfId="0" applyNumberFormat="1" applyFont="1" applyBorder="1" applyAlignment="1">
      <alignment/>
    </xf>
    <xf numFmtId="0" fontId="57" fillId="0" borderId="12" xfId="0" applyFont="1" applyFill="1" applyBorder="1" applyAlignment="1">
      <alignment horizontal="left" vertical="center"/>
    </xf>
    <xf numFmtId="0" fontId="57" fillId="0" borderId="11" xfId="0" applyFont="1" applyFill="1" applyBorder="1" applyAlignment="1">
      <alignment horizontal="left" vertical="center"/>
    </xf>
    <xf numFmtId="0" fontId="37" fillId="0" borderId="0" xfId="0" applyFont="1" applyBorder="1" applyAlignment="1">
      <alignment/>
    </xf>
    <xf numFmtId="170" fontId="21" fillId="0" borderId="0" xfId="0" applyNumberFormat="1" applyFont="1" applyAlignment="1">
      <alignment horizontal="center"/>
    </xf>
    <xf numFmtId="170" fontId="17" fillId="0" borderId="0" xfId="0" applyNumberFormat="1" applyFont="1" applyAlignment="1">
      <alignment horizontal="center"/>
    </xf>
    <xf numFmtId="170" fontId="50" fillId="0" borderId="0" xfId="0" applyNumberFormat="1" applyFont="1" applyAlignment="1">
      <alignment horizontal="center"/>
    </xf>
    <xf numFmtId="170" fontId="15" fillId="0" borderId="0" xfId="0" applyNumberFormat="1" applyFont="1" applyBorder="1" applyAlignment="1">
      <alignment horizontal="center"/>
    </xf>
    <xf numFmtId="170" fontId="17" fillId="0" borderId="25" xfId="0" applyNumberFormat="1" applyFont="1" applyBorder="1" applyAlignment="1">
      <alignment horizontal="center"/>
    </xf>
    <xf numFmtId="170" fontId="23" fillId="0" borderId="0" xfId="0" applyNumberFormat="1" applyFont="1" applyBorder="1" applyAlignment="1">
      <alignment horizontal="center" vertical="center"/>
    </xf>
    <xf numFmtId="170" fontId="21" fillId="0" borderId="17" xfId="0" applyNumberFormat="1" applyFont="1" applyFill="1" applyBorder="1" applyAlignment="1">
      <alignment horizontal="center" vertical="center"/>
    </xf>
    <xf numFmtId="170" fontId="21" fillId="0" borderId="25" xfId="0" applyNumberFormat="1" applyFont="1" applyFill="1" applyBorder="1" applyAlignment="1">
      <alignment horizontal="center"/>
    </xf>
    <xf numFmtId="0" fontId="0" fillId="0" borderId="31" xfId="0" applyBorder="1" applyAlignment="1">
      <alignment horizontal="center" wrapText="1"/>
    </xf>
    <xf numFmtId="0" fontId="19" fillId="0" borderId="11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1" fontId="19" fillId="0" borderId="11" xfId="0" applyNumberFormat="1" applyFont="1" applyFill="1" applyBorder="1" applyAlignment="1">
      <alignment horizontal="center"/>
    </xf>
    <xf numFmtId="1" fontId="19" fillId="0" borderId="13" xfId="0" applyNumberFormat="1" applyFont="1" applyFill="1" applyBorder="1" applyAlignment="1">
      <alignment horizontal="center"/>
    </xf>
    <xf numFmtId="0" fontId="19" fillId="0" borderId="13" xfId="0" applyFont="1" applyFill="1" applyBorder="1" applyAlignment="1">
      <alignment horizontal="center"/>
    </xf>
    <xf numFmtId="1" fontId="19" fillId="0" borderId="17" xfId="0" applyNumberFormat="1" applyFont="1" applyFill="1" applyBorder="1" applyAlignment="1">
      <alignment horizontal="center"/>
    </xf>
    <xf numFmtId="0" fontId="19" fillId="0" borderId="17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9" fillId="0" borderId="16" xfId="0" applyFont="1" applyBorder="1" applyAlignment="1">
      <alignment/>
    </xf>
    <xf numFmtId="0" fontId="19" fillId="0" borderId="17" xfId="0" applyFont="1" applyBorder="1" applyAlignment="1">
      <alignment/>
    </xf>
    <xf numFmtId="0" fontId="19" fillId="0" borderId="17" xfId="0" applyFont="1" applyBorder="1" applyAlignment="1">
      <alignment horizontal="center"/>
    </xf>
    <xf numFmtId="0" fontId="19" fillId="0" borderId="13" xfId="0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/>
    </xf>
    <xf numFmtId="0" fontId="45" fillId="0" borderId="0" xfId="0" applyFont="1" applyBorder="1" applyAlignment="1">
      <alignment horizontal="center"/>
    </xf>
    <xf numFmtId="2" fontId="17" fillId="0" borderId="0" xfId="0" applyNumberFormat="1" applyFont="1" applyFill="1" applyAlignment="1">
      <alignment horizontal="center"/>
    </xf>
    <xf numFmtId="170" fontId="17" fillId="0" borderId="0" xfId="0" applyNumberFormat="1" applyFont="1" applyFill="1" applyAlignment="1">
      <alignment horizontal="center"/>
    </xf>
    <xf numFmtId="2" fontId="17" fillId="0" borderId="0" xfId="0" applyNumberFormat="1" applyFont="1" applyFill="1" applyAlignment="1">
      <alignment horizontal="center"/>
    </xf>
    <xf numFmtId="170" fontId="17" fillId="0" borderId="15" xfId="0" applyNumberFormat="1" applyFont="1" applyFill="1" applyBorder="1" applyAlignment="1">
      <alignment horizontal="center"/>
    </xf>
    <xf numFmtId="0" fontId="17" fillId="0" borderId="0" xfId="0" applyFont="1" applyBorder="1" applyAlignment="1">
      <alignment horizontal="center"/>
    </xf>
    <xf numFmtId="2" fontId="19" fillId="0" borderId="0" xfId="0" applyNumberFormat="1" applyFont="1" applyFill="1" applyBorder="1" applyAlignment="1">
      <alignment/>
    </xf>
    <xf numFmtId="1" fontId="19" fillId="0" borderId="0" xfId="0" applyNumberFormat="1" applyFont="1" applyFill="1" applyBorder="1" applyAlignment="1">
      <alignment horizontal="center"/>
    </xf>
    <xf numFmtId="1" fontId="19" fillId="0" borderId="15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Fill="1" applyBorder="1" applyAlignment="1">
      <alignment horizontal="center"/>
    </xf>
    <xf numFmtId="1" fontId="19" fillId="0" borderId="15" xfId="0" applyNumberFormat="1" applyFont="1" applyFill="1" applyBorder="1" applyAlignment="1">
      <alignment horizontal="center"/>
    </xf>
    <xf numFmtId="2" fontId="17" fillId="0" borderId="0" xfId="0" applyNumberFormat="1" applyFont="1" applyFill="1" applyAlignment="1">
      <alignment horizontal="left"/>
    </xf>
    <xf numFmtId="0" fontId="19" fillId="0" borderId="0" xfId="0" applyFont="1" applyAlignment="1">
      <alignment/>
    </xf>
    <xf numFmtId="0" fontId="17" fillId="0" borderId="0" xfId="0" applyFont="1" applyAlignment="1">
      <alignment horizontal="right"/>
    </xf>
    <xf numFmtId="170" fontId="17" fillId="0" borderId="0" xfId="0" applyNumberFormat="1" applyFont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17" fillId="0" borderId="0" xfId="0" applyFont="1" applyAlignment="1">
      <alignment/>
    </xf>
    <xf numFmtId="0" fontId="12" fillId="0" borderId="0" xfId="0" applyFont="1" applyAlignment="1">
      <alignment horizontal="left"/>
    </xf>
    <xf numFmtId="2" fontId="17" fillId="0" borderId="0" xfId="0" applyNumberFormat="1" applyFont="1" applyFill="1" applyAlignment="1">
      <alignment/>
    </xf>
    <xf numFmtId="2" fontId="17" fillId="0" borderId="0" xfId="0" applyNumberFormat="1" applyFont="1" applyFill="1" applyAlignment="1">
      <alignment/>
    </xf>
    <xf numFmtId="0" fontId="17" fillId="0" borderId="0" xfId="0" applyFont="1" applyBorder="1" applyAlignment="1">
      <alignment horizontal="right"/>
    </xf>
    <xf numFmtId="0" fontId="17" fillId="0" borderId="0" xfId="0" applyFont="1" applyBorder="1" applyAlignment="1">
      <alignment/>
    </xf>
    <xf numFmtId="0" fontId="19" fillId="0" borderId="18" xfId="0" applyFont="1" applyBorder="1" applyAlignment="1">
      <alignment horizontal="center"/>
    </xf>
    <xf numFmtId="179" fontId="0" fillId="0" borderId="13" xfId="0" applyNumberFormat="1" applyBorder="1" applyAlignment="1">
      <alignment vertical="center"/>
    </xf>
    <xf numFmtId="179" fontId="0" fillId="0" borderId="0" xfId="0" applyNumberFormat="1" applyBorder="1" applyAlignment="1">
      <alignment horizontal="center" vertical="center"/>
    </xf>
    <xf numFmtId="179" fontId="45" fillId="0" borderId="0" xfId="0" applyNumberFormat="1" applyFont="1" applyBorder="1" applyAlignment="1">
      <alignment horizontal="center" vertical="center"/>
    </xf>
    <xf numFmtId="179" fontId="21" fillId="0" borderId="0" xfId="0" applyNumberFormat="1" applyFont="1" applyBorder="1" applyAlignment="1">
      <alignment horizontal="center" vertical="center"/>
    </xf>
    <xf numFmtId="179" fontId="15" fillId="0" borderId="0" xfId="0" applyNumberFormat="1" applyFont="1" applyBorder="1" applyAlignment="1">
      <alignment horizontal="center" vertical="center"/>
    </xf>
    <xf numFmtId="179" fontId="21" fillId="0" borderId="0" xfId="0" applyNumberFormat="1" applyFont="1" applyBorder="1" applyAlignment="1">
      <alignment horizontal="center" vertical="center"/>
    </xf>
    <xf numFmtId="179" fontId="0" fillId="0" borderId="17" xfId="0" applyNumberFormat="1" applyBorder="1" applyAlignment="1">
      <alignment horizontal="center" vertical="center"/>
    </xf>
    <xf numFmtId="179" fontId="0" fillId="0" borderId="0" xfId="0" applyNumberFormat="1" applyAlignment="1">
      <alignment vertical="center"/>
    </xf>
    <xf numFmtId="179" fontId="13" fillId="0" borderId="0" xfId="0" applyNumberFormat="1" applyFont="1" applyAlignment="1">
      <alignment/>
    </xf>
    <xf numFmtId="179" fontId="23" fillId="0" borderId="0" xfId="0" applyNumberFormat="1" applyFont="1" applyBorder="1" applyAlignment="1">
      <alignment horizontal="center" vertical="center"/>
    </xf>
    <xf numFmtId="179" fontId="0" fillId="0" borderId="0" xfId="0" applyNumberFormat="1" applyAlignment="1">
      <alignment/>
    </xf>
    <xf numFmtId="171" fontId="0" fillId="0" borderId="14" xfId="0" applyNumberFormat="1" applyBorder="1" applyAlignment="1">
      <alignment vertical="center"/>
    </xf>
    <xf numFmtId="171" fontId="0" fillId="0" borderId="15" xfId="0" applyNumberFormat="1" applyBorder="1" applyAlignment="1">
      <alignment horizontal="center" vertical="center"/>
    </xf>
    <xf numFmtId="171" fontId="45" fillId="0" borderId="15" xfId="0" applyNumberFormat="1" applyFont="1" applyBorder="1" applyAlignment="1">
      <alignment horizontal="center" vertical="center"/>
    </xf>
    <xf numFmtId="171" fontId="21" fillId="0" borderId="15" xfId="0" applyNumberFormat="1" applyFont="1" applyBorder="1" applyAlignment="1">
      <alignment horizontal="center" vertical="center"/>
    </xf>
    <xf numFmtId="171" fontId="15" fillId="0" borderId="15" xfId="0" applyNumberFormat="1" applyFont="1" applyBorder="1" applyAlignment="1">
      <alignment horizontal="center" vertical="center"/>
    </xf>
    <xf numFmtId="171" fontId="21" fillId="0" borderId="15" xfId="0" applyNumberFormat="1" applyFont="1" applyBorder="1" applyAlignment="1">
      <alignment horizontal="center" vertical="center"/>
    </xf>
    <xf numFmtId="171" fontId="0" fillId="0" borderId="18" xfId="0" applyNumberFormat="1" applyBorder="1" applyAlignment="1">
      <alignment horizontal="center" vertical="center"/>
    </xf>
    <xf numFmtId="171" fontId="0" fillId="0" borderId="0" xfId="0" applyNumberFormat="1" applyBorder="1" applyAlignment="1">
      <alignment horizontal="center" vertical="center"/>
    </xf>
    <xf numFmtId="171" fontId="0" fillId="0" borderId="0" xfId="0" applyNumberFormat="1" applyAlignment="1">
      <alignment vertical="center"/>
    </xf>
    <xf numFmtId="171" fontId="21" fillId="0" borderId="0" xfId="0" applyNumberFormat="1" applyFont="1" applyBorder="1" applyAlignment="1">
      <alignment horizontal="center" vertical="center"/>
    </xf>
    <xf numFmtId="171" fontId="13" fillId="0" borderId="0" xfId="0" applyNumberFormat="1" applyFont="1" applyAlignment="1">
      <alignment/>
    </xf>
    <xf numFmtId="171" fontId="23" fillId="0" borderId="0" xfId="0" applyNumberFormat="1" applyFont="1" applyBorder="1" applyAlignment="1">
      <alignment horizontal="center" vertical="center"/>
    </xf>
    <xf numFmtId="171" fontId="17" fillId="0" borderId="0" xfId="0" applyNumberFormat="1" applyFont="1" applyBorder="1" applyAlignment="1">
      <alignment horizontal="center" vertical="center"/>
    </xf>
    <xf numFmtId="171" fontId="21" fillId="0" borderId="0" xfId="0" applyNumberFormat="1" applyFont="1" applyAlignment="1">
      <alignment horizontal="center" vertical="center"/>
    </xf>
    <xf numFmtId="171" fontId="45" fillId="0" borderId="0" xfId="0" applyNumberFormat="1" applyFont="1" applyAlignment="1">
      <alignment vertical="center"/>
    </xf>
    <xf numFmtId="171" fontId="21" fillId="0" borderId="0" xfId="0" applyNumberFormat="1" applyFont="1" applyBorder="1" applyAlignment="1">
      <alignment vertical="center"/>
    </xf>
    <xf numFmtId="171" fontId="45" fillId="0" borderId="0" xfId="0" applyNumberFormat="1" applyFont="1" applyBorder="1" applyAlignment="1">
      <alignment vertical="center"/>
    </xf>
    <xf numFmtId="0" fontId="0" fillId="0" borderId="34" xfId="0" applyBorder="1" applyAlignment="1">
      <alignment/>
    </xf>
    <xf numFmtId="0" fontId="0" fillId="0" borderId="31" xfId="0" applyFont="1" applyBorder="1" applyAlignment="1">
      <alignment wrapText="1"/>
    </xf>
    <xf numFmtId="0" fontId="49" fillId="0" borderId="11" xfId="0" applyFont="1" applyFill="1" applyBorder="1" applyAlignment="1">
      <alignment horizontal="center" vertical="center"/>
    </xf>
    <xf numFmtId="2" fontId="49" fillId="0" borderId="0" xfId="0" applyNumberFormat="1" applyFont="1" applyFill="1" applyBorder="1" applyAlignment="1">
      <alignment vertical="center"/>
    </xf>
    <xf numFmtId="1" fontId="49" fillId="0" borderId="0" xfId="0" applyNumberFormat="1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0" fillId="0" borderId="31" xfId="0" applyFont="1" applyBorder="1" applyAlignment="1">
      <alignment vertical="center" wrapText="1"/>
    </xf>
    <xf numFmtId="0" fontId="7" fillId="0" borderId="31" xfId="0" applyFont="1" applyBorder="1" applyAlignment="1">
      <alignment wrapText="1"/>
    </xf>
    <xf numFmtId="0" fontId="4" fillId="0" borderId="31" xfId="0" applyFont="1" applyBorder="1" applyAlignment="1">
      <alignment/>
    </xf>
    <xf numFmtId="2" fontId="13" fillId="0" borderId="0" xfId="0" applyNumberFormat="1" applyFont="1" applyFill="1" applyBorder="1" applyAlignment="1">
      <alignment vertical="center"/>
    </xf>
    <xf numFmtId="1" fontId="13" fillId="0" borderId="0" xfId="0" applyNumberFormat="1" applyFont="1" applyFill="1" applyBorder="1" applyAlignment="1">
      <alignment horizontal="center" vertical="center"/>
    </xf>
    <xf numFmtId="2" fontId="85" fillId="0" borderId="0" xfId="0" applyNumberFormat="1" applyFont="1" applyFill="1" applyBorder="1" applyAlignment="1">
      <alignment/>
    </xf>
    <xf numFmtId="0" fontId="4" fillId="0" borderId="31" xfId="0" applyFont="1" applyBorder="1" applyAlignment="1">
      <alignment wrapText="1"/>
    </xf>
    <xf numFmtId="2" fontId="13" fillId="0" borderId="0" xfId="0" applyNumberFormat="1" applyFont="1" applyFill="1" applyBorder="1" applyAlignment="1">
      <alignment horizontal="center"/>
    </xf>
    <xf numFmtId="2" fontId="13" fillId="0" borderId="0" xfId="0" applyNumberFormat="1" applyFont="1" applyFill="1" applyBorder="1" applyAlignment="1">
      <alignment horizontal="left"/>
    </xf>
    <xf numFmtId="2" fontId="0" fillId="20" borderId="0" xfId="0" applyNumberFormat="1" applyFont="1" applyFill="1" applyBorder="1" applyAlignment="1">
      <alignment vertical="center"/>
    </xf>
    <xf numFmtId="1" fontId="0" fillId="20" borderId="0" xfId="0" applyNumberFormat="1" applyFont="1" applyFill="1" applyBorder="1" applyAlignment="1">
      <alignment horizontal="center" vertical="center"/>
    </xf>
    <xf numFmtId="0" fontId="0" fillId="20" borderId="0" xfId="0" applyFont="1" applyFill="1" applyBorder="1" applyAlignment="1">
      <alignment horizontal="center" vertical="center"/>
    </xf>
    <xf numFmtId="1" fontId="0" fillId="20" borderId="15" xfId="0" applyNumberFormat="1" applyFont="1" applyFill="1" applyBorder="1" applyAlignment="1">
      <alignment horizontal="center" vertical="center"/>
    </xf>
    <xf numFmtId="2" fontId="0" fillId="20" borderId="0" xfId="0" applyNumberFormat="1" applyFont="1" applyFill="1" applyBorder="1" applyAlignment="1">
      <alignment horizontal="left" vertical="center"/>
    </xf>
    <xf numFmtId="0" fontId="0" fillId="0" borderId="31" xfId="0" applyBorder="1" applyAlignment="1">
      <alignment vertical="center" wrapText="1"/>
    </xf>
    <xf numFmtId="2" fontId="13" fillId="20" borderId="0" xfId="0" applyNumberFormat="1" applyFont="1" applyFill="1" applyBorder="1" applyAlignment="1">
      <alignment/>
    </xf>
    <xf numFmtId="1" fontId="13" fillId="20" borderId="0" xfId="0" applyNumberFormat="1" applyFont="1" applyFill="1" applyBorder="1" applyAlignment="1">
      <alignment horizontal="center"/>
    </xf>
    <xf numFmtId="2" fontId="4" fillId="20" borderId="0" xfId="0" applyNumberFormat="1" applyFont="1" applyFill="1" applyBorder="1" applyAlignment="1">
      <alignment horizontal="center"/>
    </xf>
    <xf numFmtId="0" fontId="4" fillId="20" borderId="0" xfId="0" applyFont="1" applyFill="1" applyBorder="1" applyAlignment="1">
      <alignment/>
    </xf>
    <xf numFmtId="1" fontId="13" fillId="20" borderId="15" xfId="0" applyNumberFormat="1" applyFont="1" applyFill="1" applyBorder="1" applyAlignment="1">
      <alignment horizontal="center"/>
    </xf>
    <xf numFmtId="0" fontId="16" fillId="0" borderId="31" xfId="0" applyFont="1" applyBorder="1" applyAlignment="1">
      <alignment vertical="center" wrapText="1"/>
    </xf>
    <xf numFmtId="0" fontId="49" fillId="20" borderId="11" xfId="0" applyFont="1" applyFill="1" applyBorder="1" applyAlignment="1">
      <alignment horizontal="center"/>
    </xf>
    <xf numFmtId="2" fontId="49" fillId="20" borderId="0" xfId="0" applyNumberFormat="1" applyFont="1" applyFill="1" applyBorder="1" applyAlignment="1">
      <alignment/>
    </xf>
    <xf numFmtId="1" fontId="49" fillId="20" borderId="0" xfId="0" applyNumberFormat="1" applyFont="1" applyFill="1" applyBorder="1" applyAlignment="1">
      <alignment horizontal="center"/>
    </xf>
    <xf numFmtId="2" fontId="0" fillId="20" borderId="0" xfId="0" applyNumberFormat="1" applyFont="1" applyFill="1" applyBorder="1" applyAlignment="1">
      <alignment horizontal="center"/>
    </xf>
    <xf numFmtId="0" fontId="0" fillId="20" borderId="0" xfId="0" applyFont="1" applyFill="1" applyBorder="1" applyAlignment="1">
      <alignment/>
    </xf>
    <xf numFmtId="0" fontId="49" fillId="20" borderId="0" xfId="0" applyFont="1" applyFill="1" applyBorder="1" applyAlignment="1">
      <alignment horizontal="center"/>
    </xf>
    <xf numFmtId="0" fontId="13" fillId="20" borderId="11" xfId="0" applyFont="1" applyFill="1" applyBorder="1" applyAlignment="1">
      <alignment horizontal="center"/>
    </xf>
    <xf numFmtId="2" fontId="13" fillId="20" borderId="0" xfId="0" applyNumberFormat="1" applyFont="1" applyFill="1" applyBorder="1" applyAlignment="1">
      <alignment horizontal="left"/>
    </xf>
    <xf numFmtId="2" fontId="20" fillId="20" borderId="0" xfId="0" applyNumberFormat="1" applyFont="1" applyFill="1" applyAlignment="1">
      <alignment horizontal="left"/>
    </xf>
    <xf numFmtId="1" fontId="49" fillId="20" borderId="0" xfId="0" applyNumberFormat="1" applyFont="1" applyFill="1" applyAlignment="1">
      <alignment horizontal="center"/>
    </xf>
    <xf numFmtId="2" fontId="13" fillId="20" borderId="0" xfId="0" applyNumberFormat="1" applyFont="1" applyFill="1" applyAlignment="1">
      <alignment horizontal="center"/>
    </xf>
    <xf numFmtId="0" fontId="13" fillId="20" borderId="0" xfId="0" applyFont="1" applyFill="1" applyBorder="1" applyAlignment="1">
      <alignment/>
    </xf>
    <xf numFmtId="0" fontId="20" fillId="0" borderId="11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4" fillId="0" borderId="31" xfId="0" applyFont="1" applyBorder="1" applyAlignment="1">
      <alignment wrapText="1"/>
    </xf>
    <xf numFmtId="0" fontId="7" fillId="0" borderId="31" xfId="0" applyFont="1" applyBorder="1" applyAlignment="1">
      <alignment/>
    </xf>
    <xf numFmtId="171" fontId="49" fillId="0" borderId="0" xfId="0" applyNumberFormat="1" applyFont="1" applyBorder="1" applyAlignment="1">
      <alignment horizontal="center"/>
    </xf>
    <xf numFmtId="0" fontId="19" fillId="0" borderId="31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9"/>
  <sheetViews>
    <sheetView view="pageBreakPreview" zoomScale="70" zoomScaleNormal="85" zoomScaleSheetLayoutView="70" zoomScalePageLayoutView="0" workbookViewId="0" topLeftCell="C1">
      <selection activeCell="Q23" sqref="Q23"/>
    </sheetView>
  </sheetViews>
  <sheetFormatPr defaultColWidth="9.140625" defaultRowHeight="12.75"/>
  <cols>
    <col min="1" max="1" width="4.421875" style="0" customWidth="1"/>
    <col min="2" max="2" width="21.421875" style="0" customWidth="1"/>
    <col min="3" max="3" width="12.28125" style="0" customWidth="1"/>
    <col min="5" max="5" width="18.00390625" style="0" customWidth="1"/>
    <col min="6" max="6" width="10.8515625" style="0" customWidth="1"/>
    <col min="7" max="8" width="12.8515625" style="0" customWidth="1"/>
    <col min="9" max="9" width="10.57421875" style="0" customWidth="1"/>
    <col min="10" max="10" width="11.140625" style="0" customWidth="1"/>
    <col min="11" max="11" width="14.421875" style="0" customWidth="1"/>
    <col min="12" max="12" width="13.57421875" style="0" customWidth="1"/>
    <col min="13" max="13" width="11.8515625" style="0" customWidth="1"/>
    <col min="14" max="14" width="10.421875" style="0" customWidth="1"/>
    <col min="15" max="15" width="12.8515625" style="0" customWidth="1"/>
    <col min="16" max="16" width="12.7109375" style="0" customWidth="1"/>
    <col min="17" max="17" width="19.57421875" style="0" customWidth="1"/>
  </cols>
  <sheetData>
    <row r="1" spans="1:17" ht="26.25">
      <c r="A1" s="1" t="s">
        <v>253</v>
      </c>
      <c r="Q1" s="221" t="s">
        <v>421</v>
      </c>
    </row>
    <row r="2" spans="1:11" ht="15">
      <c r="A2" s="18" t="s">
        <v>254</v>
      </c>
      <c r="K2" s="100"/>
    </row>
    <row r="3" spans="1:8" ht="23.25">
      <c r="A3" s="228" t="s">
        <v>0</v>
      </c>
      <c r="H3" s="4"/>
    </row>
    <row r="4" spans="1:16" ht="24" thickBot="1">
      <c r="A4" s="228" t="s">
        <v>255</v>
      </c>
      <c r="G4" s="21"/>
      <c r="H4" s="21"/>
      <c r="I4" s="100" t="s">
        <v>8</v>
      </c>
      <c r="J4" s="21"/>
      <c r="K4" s="21"/>
      <c r="L4" s="21"/>
      <c r="M4" s="21"/>
      <c r="N4" s="100" t="s">
        <v>7</v>
      </c>
      <c r="O4" s="21"/>
      <c r="P4" s="21"/>
    </row>
    <row r="5" spans="1:17" s="5" customFormat="1" ht="58.5" customHeight="1" thickBot="1" thickTop="1">
      <c r="A5" s="101" t="s">
        <v>9</v>
      </c>
      <c r="B5" s="40" t="s">
        <v>10</v>
      </c>
      <c r="C5" s="41" t="s">
        <v>1</v>
      </c>
      <c r="D5" s="41" t="s">
        <v>2</v>
      </c>
      <c r="E5" s="41" t="s">
        <v>3</v>
      </c>
      <c r="F5" s="41" t="s">
        <v>11</v>
      </c>
      <c r="G5" s="43" t="s">
        <v>411</v>
      </c>
      <c r="H5" s="41" t="s">
        <v>410</v>
      </c>
      <c r="I5" s="41" t="s">
        <v>4</v>
      </c>
      <c r="J5" s="41" t="s">
        <v>5</v>
      </c>
      <c r="K5" s="42" t="s">
        <v>6</v>
      </c>
      <c r="L5" s="43" t="str">
        <f>G5</f>
        <v>FINAL READING 01/12/11</v>
      </c>
      <c r="M5" s="41" t="str">
        <f>H5</f>
        <v>INTIAL READING 01/11/11</v>
      </c>
      <c r="N5" s="41" t="s">
        <v>4</v>
      </c>
      <c r="O5" s="41" t="s">
        <v>5</v>
      </c>
      <c r="P5" s="42" t="s">
        <v>6</v>
      </c>
      <c r="Q5" s="42" t="s">
        <v>326</v>
      </c>
    </row>
    <row r="6" spans="1:12" ht="6.75" customHeight="1" thickBot="1" thickTop="1">
      <c r="A6" s="8"/>
      <c r="B6" s="9"/>
      <c r="C6" s="8"/>
      <c r="D6" s="8"/>
      <c r="E6" s="8"/>
      <c r="F6" s="8"/>
      <c r="L6" s="103"/>
    </row>
    <row r="7" spans="1:17" ht="15.75" customHeight="1" thickTop="1">
      <c r="A7" s="353"/>
      <c r="B7" s="467"/>
      <c r="C7" s="425"/>
      <c r="D7" s="425"/>
      <c r="E7" s="425"/>
      <c r="F7" s="425"/>
      <c r="G7" s="26"/>
      <c r="H7" s="27"/>
      <c r="I7" s="27"/>
      <c r="J7" s="27"/>
      <c r="K7" s="37"/>
      <c r="L7" s="26"/>
      <c r="M7" s="27"/>
      <c r="N7" s="27"/>
      <c r="O7" s="27"/>
      <c r="P7" s="37"/>
      <c r="Q7" s="183"/>
    </row>
    <row r="8" spans="1:17" ht="15.75" customHeight="1">
      <c r="A8" s="355"/>
      <c r="B8" s="469" t="s">
        <v>15</v>
      </c>
      <c r="C8" s="443"/>
      <c r="D8" s="477"/>
      <c r="E8" s="477"/>
      <c r="F8" s="443"/>
      <c r="G8" s="452"/>
      <c r="H8" s="23"/>
      <c r="I8" s="23"/>
      <c r="J8" s="23"/>
      <c r="K8" s="244"/>
      <c r="L8" s="102"/>
      <c r="M8" s="23"/>
      <c r="N8" s="23"/>
      <c r="O8" s="23"/>
      <c r="P8" s="244"/>
      <c r="Q8" s="184"/>
    </row>
    <row r="9" spans="1:17" ht="15.75" customHeight="1">
      <c r="A9" s="355">
        <v>1</v>
      </c>
      <c r="B9" s="468" t="s">
        <v>16</v>
      </c>
      <c r="C9" s="443">
        <v>4864904</v>
      </c>
      <c r="D9" s="476" t="s">
        <v>13</v>
      </c>
      <c r="E9" s="432" t="s">
        <v>363</v>
      </c>
      <c r="F9" s="443">
        <v>-1000</v>
      </c>
      <c r="G9" s="452">
        <v>18201</v>
      </c>
      <c r="H9" s="453">
        <v>18752</v>
      </c>
      <c r="I9" s="453">
        <f aca="true" t="shared" si="0" ref="I9:I58">G9-H9</f>
        <v>-551</v>
      </c>
      <c r="J9" s="453">
        <f aca="true" t="shared" si="1" ref="J9:J58">$F9*I9</f>
        <v>551000</v>
      </c>
      <c r="K9" s="454">
        <f aca="true" t="shared" si="2" ref="K9:K58">J9/1000000</f>
        <v>0.551</v>
      </c>
      <c r="L9" s="452">
        <v>979294</v>
      </c>
      <c r="M9" s="453">
        <v>979305</v>
      </c>
      <c r="N9" s="453">
        <f>L9-M9</f>
        <v>-11</v>
      </c>
      <c r="O9" s="453">
        <f aca="true" t="shared" si="3" ref="O9:O58">$F9*N9</f>
        <v>11000</v>
      </c>
      <c r="P9" s="454">
        <f aca="true" t="shared" si="4" ref="P9:P58">O9/1000000</f>
        <v>0.011</v>
      </c>
      <c r="Q9" s="184"/>
    </row>
    <row r="10" spans="1:17" ht="16.5">
      <c r="A10" s="355">
        <v>2</v>
      </c>
      <c r="B10" s="468" t="s">
        <v>402</v>
      </c>
      <c r="C10" s="443">
        <v>5128432</v>
      </c>
      <c r="D10" s="476" t="s">
        <v>13</v>
      </c>
      <c r="E10" s="432" t="s">
        <v>363</v>
      </c>
      <c r="F10" s="443">
        <v>-1000</v>
      </c>
      <c r="G10" s="452">
        <v>999980</v>
      </c>
      <c r="H10" s="453">
        <v>1000013</v>
      </c>
      <c r="I10" s="453">
        <f>G10-H10</f>
        <v>-33</v>
      </c>
      <c r="J10" s="453">
        <f t="shared" si="1"/>
        <v>33000</v>
      </c>
      <c r="K10" s="454">
        <f t="shared" si="2"/>
        <v>0.033</v>
      </c>
      <c r="L10" s="452">
        <v>131</v>
      </c>
      <c r="M10" s="453">
        <v>320</v>
      </c>
      <c r="N10" s="453">
        <f>L10-M10</f>
        <v>-189</v>
      </c>
      <c r="O10" s="453">
        <f t="shared" si="3"/>
        <v>189000</v>
      </c>
      <c r="P10" s="454">
        <f t="shared" si="4"/>
        <v>0.189</v>
      </c>
      <c r="Q10" s="719" t="s">
        <v>389</v>
      </c>
    </row>
    <row r="11" spans="1:17" ht="15.75" customHeight="1">
      <c r="A11" s="355">
        <v>3</v>
      </c>
      <c r="B11" s="468" t="s">
        <v>18</v>
      </c>
      <c r="C11" s="443">
        <v>4864905</v>
      </c>
      <c r="D11" s="476" t="s">
        <v>13</v>
      </c>
      <c r="E11" s="432" t="s">
        <v>363</v>
      </c>
      <c r="F11" s="443">
        <v>-1000</v>
      </c>
      <c r="G11" s="452">
        <v>19874</v>
      </c>
      <c r="H11" s="453">
        <v>20407</v>
      </c>
      <c r="I11" s="453">
        <f t="shared" si="0"/>
        <v>-533</v>
      </c>
      <c r="J11" s="453">
        <f t="shared" si="1"/>
        <v>533000</v>
      </c>
      <c r="K11" s="454">
        <f t="shared" si="2"/>
        <v>0.533</v>
      </c>
      <c r="L11" s="452">
        <v>997176</v>
      </c>
      <c r="M11" s="453">
        <v>997176</v>
      </c>
      <c r="N11" s="453">
        <f>L11-M11</f>
        <v>0</v>
      </c>
      <c r="O11" s="453">
        <f t="shared" si="3"/>
        <v>0</v>
      </c>
      <c r="P11" s="454">
        <f t="shared" si="4"/>
        <v>0</v>
      </c>
      <c r="Q11" s="184"/>
    </row>
    <row r="12" spans="1:17" ht="15.75" customHeight="1">
      <c r="A12" s="355"/>
      <c r="B12" s="469" t="s">
        <v>19</v>
      </c>
      <c r="C12" s="443"/>
      <c r="D12" s="477"/>
      <c r="E12" s="477"/>
      <c r="F12" s="443"/>
      <c r="G12" s="452"/>
      <c r="H12" s="453"/>
      <c r="I12" s="453"/>
      <c r="J12" s="453"/>
      <c r="K12" s="454"/>
      <c r="L12" s="452"/>
      <c r="M12" s="453"/>
      <c r="N12" s="453"/>
      <c r="O12" s="453"/>
      <c r="P12" s="454"/>
      <c r="Q12" s="184"/>
    </row>
    <row r="13" spans="1:17" ht="15.75" customHeight="1">
      <c r="A13" s="355">
        <v>4</v>
      </c>
      <c r="B13" s="468" t="s">
        <v>16</v>
      </c>
      <c r="C13" s="443">
        <v>4864912</v>
      </c>
      <c r="D13" s="476" t="s">
        <v>13</v>
      </c>
      <c r="E13" s="432" t="s">
        <v>363</v>
      </c>
      <c r="F13" s="443">
        <v>-1000</v>
      </c>
      <c r="G13" s="452">
        <v>974967</v>
      </c>
      <c r="H13" s="453">
        <v>975034</v>
      </c>
      <c r="I13" s="453">
        <f t="shared" si="0"/>
        <v>-67</v>
      </c>
      <c r="J13" s="453">
        <f t="shared" si="1"/>
        <v>67000</v>
      </c>
      <c r="K13" s="454">
        <f t="shared" si="2"/>
        <v>0.067</v>
      </c>
      <c r="L13" s="452">
        <v>978577</v>
      </c>
      <c r="M13" s="453">
        <v>978598</v>
      </c>
      <c r="N13" s="453">
        <f>L13-M13</f>
        <v>-21</v>
      </c>
      <c r="O13" s="453">
        <f t="shared" si="3"/>
        <v>21000</v>
      </c>
      <c r="P13" s="454">
        <f t="shared" si="4"/>
        <v>0.021</v>
      </c>
      <c r="Q13" s="184"/>
    </row>
    <row r="14" spans="1:17" ht="15.75" customHeight="1">
      <c r="A14" s="355">
        <v>5</v>
      </c>
      <c r="B14" s="468" t="s">
        <v>17</v>
      </c>
      <c r="C14" s="443">
        <v>4864913</v>
      </c>
      <c r="D14" s="476" t="s">
        <v>13</v>
      </c>
      <c r="E14" s="432" t="s">
        <v>363</v>
      </c>
      <c r="F14" s="443">
        <v>-1000</v>
      </c>
      <c r="G14" s="452">
        <v>922982</v>
      </c>
      <c r="H14" s="453">
        <v>923151</v>
      </c>
      <c r="I14" s="453">
        <f t="shared" si="0"/>
        <v>-169</v>
      </c>
      <c r="J14" s="453">
        <f t="shared" si="1"/>
        <v>169000</v>
      </c>
      <c r="K14" s="454">
        <f t="shared" si="2"/>
        <v>0.169</v>
      </c>
      <c r="L14" s="452">
        <v>950007</v>
      </c>
      <c r="M14" s="453">
        <v>950007</v>
      </c>
      <c r="N14" s="453">
        <f>L14-M14</f>
        <v>0</v>
      </c>
      <c r="O14" s="453">
        <f t="shared" si="3"/>
        <v>0</v>
      </c>
      <c r="P14" s="454">
        <f t="shared" si="4"/>
        <v>0</v>
      </c>
      <c r="Q14" s="184"/>
    </row>
    <row r="15" spans="1:17" ht="15.75" customHeight="1">
      <c r="A15" s="355"/>
      <c r="B15" s="469" t="s">
        <v>22</v>
      </c>
      <c r="C15" s="443"/>
      <c r="D15" s="477"/>
      <c r="E15" s="432"/>
      <c r="F15" s="443"/>
      <c r="G15" s="452"/>
      <c r="H15" s="453"/>
      <c r="I15" s="453"/>
      <c r="J15" s="453"/>
      <c r="K15" s="454"/>
      <c r="L15" s="452"/>
      <c r="M15" s="453"/>
      <c r="N15" s="453"/>
      <c r="O15" s="453"/>
      <c r="P15" s="454"/>
      <c r="Q15" s="184"/>
    </row>
    <row r="16" spans="1:17" ht="15.75" customHeight="1">
      <c r="A16" s="355">
        <v>6</v>
      </c>
      <c r="B16" s="468" t="s">
        <v>16</v>
      </c>
      <c r="C16" s="443">
        <v>4864982</v>
      </c>
      <c r="D16" s="476" t="s">
        <v>13</v>
      </c>
      <c r="E16" s="432" t="s">
        <v>363</v>
      </c>
      <c r="F16" s="443">
        <v>-1000</v>
      </c>
      <c r="G16" s="452">
        <v>18317</v>
      </c>
      <c r="H16" s="453">
        <v>18257</v>
      </c>
      <c r="I16" s="453">
        <f t="shared" si="0"/>
        <v>60</v>
      </c>
      <c r="J16" s="453">
        <f t="shared" si="1"/>
        <v>-60000</v>
      </c>
      <c r="K16" s="454">
        <f t="shared" si="2"/>
        <v>-0.06</v>
      </c>
      <c r="L16" s="452">
        <v>16544</v>
      </c>
      <c r="M16" s="453">
        <v>16573</v>
      </c>
      <c r="N16" s="453">
        <f>L16-M16</f>
        <v>-29</v>
      </c>
      <c r="O16" s="453">
        <f t="shared" si="3"/>
        <v>29000</v>
      </c>
      <c r="P16" s="454">
        <f t="shared" si="4"/>
        <v>0.029</v>
      </c>
      <c r="Q16" s="184"/>
    </row>
    <row r="17" spans="1:17" ht="15.75" customHeight="1">
      <c r="A17" s="355">
        <v>7</v>
      </c>
      <c r="B17" s="468" t="s">
        <v>17</v>
      </c>
      <c r="C17" s="443">
        <v>4864983</v>
      </c>
      <c r="D17" s="476" t="s">
        <v>13</v>
      </c>
      <c r="E17" s="432" t="s">
        <v>363</v>
      </c>
      <c r="F17" s="443">
        <v>-1000</v>
      </c>
      <c r="G17" s="452">
        <v>19313</v>
      </c>
      <c r="H17" s="453">
        <v>19278</v>
      </c>
      <c r="I17" s="453">
        <f t="shared" si="0"/>
        <v>35</v>
      </c>
      <c r="J17" s="453">
        <f t="shared" si="1"/>
        <v>-35000</v>
      </c>
      <c r="K17" s="454">
        <f t="shared" si="2"/>
        <v>-0.035</v>
      </c>
      <c r="L17" s="452">
        <v>12691</v>
      </c>
      <c r="M17" s="453">
        <v>12716</v>
      </c>
      <c r="N17" s="453">
        <f>L17-M17</f>
        <v>-25</v>
      </c>
      <c r="O17" s="453">
        <f t="shared" si="3"/>
        <v>25000</v>
      </c>
      <c r="P17" s="454">
        <f t="shared" si="4"/>
        <v>0.025</v>
      </c>
      <c r="Q17" s="184"/>
    </row>
    <row r="18" spans="1:17" ht="15.75" customHeight="1">
      <c r="A18" s="355">
        <v>8</v>
      </c>
      <c r="B18" s="468" t="s">
        <v>23</v>
      </c>
      <c r="C18" s="443">
        <v>4864953</v>
      </c>
      <c r="D18" s="476" t="s">
        <v>13</v>
      </c>
      <c r="E18" s="432" t="s">
        <v>363</v>
      </c>
      <c r="F18" s="443">
        <v>-1000</v>
      </c>
      <c r="G18" s="452"/>
      <c r="H18" s="453"/>
      <c r="I18" s="453"/>
      <c r="J18" s="453"/>
      <c r="K18" s="454"/>
      <c r="L18" s="452"/>
      <c r="M18" s="453"/>
      <c r="N18" s="453"/>
      <c r="O18" s="453"/>
      <c r="P18" s="454"/>
      <c r="Q18" s="184" t="s">
        <v>418</v>
      </c>
    </row>
    <row r="19" spans="1:17" ht="15.75" customHeight="1">
      <c r="A19" s="355">
        <v>9</v>
      </c>
      <c r="B19" s="468" t="s">
        <v>24</v>
      </c>
      <c r="C19" s="443">
        <v>4864984</v>
      </c>
      <c r="D19" s="476" t="s">
        <v>13</v>
      </c>
      <c r="E19" s="432" t="s">
        <v>363</v>
      </c>
      <c r="F19" s="443">
        <v>-1000</v>
      </c>
      <c r="G19" s="452">
        <v>12450</v>
      </c>
      <c r="H19" s="453">
        <v>12039</v>
      </c>
      <c r="I19" s="453">
        <f t="shared" si="0"/>
        <v>411</v>
      </c>
      <c r="J19" s="453">
        <f t="shared" si="1"/>
        <v>-411000</v>
      </c>
      <c r="K19" s="454">
        <f t="shared" si="2"/>
        <v>-0.411</v>
      </c>
      <c r="L19" s="452">
        <v>986851</v>
      </c>
      <c r="M19" s="453">
        <v>986853</v>
      </c>
      <c r="N19" s="453">
        <f>L19-M19</f>
        <v>-2</v>
      </c>
      <c r="O19" s="453">
        <f t="shared" si="3"/>
        <v>2000</v>
      </c>
      <c r="P19" s="454">
        <f t="shared" si="4"/>
        <v>0.002</v>
      </c>
      <c r="Q19" s="184"/>
    </row>
    <row r="20" spans="1:17" ht="15.75" customHeight="1">
      <c r="A20" s="355"/>
      <c r="B20" s="469" t="s">
        <v>25</v>
      </c>
      <c r="C20" s="443"/>
      <c r="D20" s="477"/>
      <c r="E20" s="432"/>
      <c r="F20" s="443"/>
      <c r="G20" s="452"/>
      <c r="H20" s="453"/>
      <c r="I20" s="453"/>
      <c r="J20" s="453"/>
      <c r="K20" s="454"/>
      <c r="L20" s="452"/>
      <c r="M20" s="453"/>
      <c r="N20" s="453"/>
      <c r="O20" s="453"/>
      <c r="P20" s="454"/>
      <c r="Q20" s="184"/>
    </row>
    <row r="21" spans="1:17" ht="15.75" customHeight="1">
      <c r="A21" s="355">
        <v>10</v>
      </c>
      <c r="B21" s="468" t="s">
        <v>16</v>
      </c>
      <c r="C21" s="443">
        <v>4864939</v>
      </c>
      <c r="D21" s="476" t="s">
        <v>13</v>
      </c>
      <c r="E21" s="432" t="s">
        <v>363</v>
      </c>
      <c r="F21" s="443">
        <v>-1000</v>
      </c>
      <c r="G21" s="452">
        <v>35004</v>
      </c>
      <c r="H21" s="453">
        <v>35545</v>
      </c>
      <c r="I21" s="453">
        <f t="shared" si="0"/>
        <v>-541</v>
      </c>
      <c r="J21" s="453">
        <f t="shared" si="1"/>
        <v>541000</v>
      </c>
      <c r="K21" s="454">
        <f t="shared" si="2"/>
        <v>0.541</v>
      </c>
      <c r="L21" s="452">
        <v>9897</v>
      </c>
      <c r="M21" s="453">
        <v>9897</v>
      </c>
      <c r="N21" s="453">
        <f>L21-M21</f>
        <v>0</v>
      </c>
      <c r="O21" s="453">
        <f t="shared" si="3"/>
        <v>0</v>
      </c>
      <c r="P21" s="454">
        <f t="shared" si="4"/>
        <v>0</v>
      </c>
      <c r="Q21" s="184"/>
    </row>
    <row r="22" spans="1:17" ht="15.75" customHeight="1">
      <c r="A22" s="355">
        <v>11</v>
      </c>
      <c r="B22" s="468" t="s">
        <v>26</v>
      </c>
      <c r="C22" s="443">
        <v>4864940</v>
      </c>
      <c r="D22" s="476" t="s">
        <v>13</v>
      </c>
      <c r="E22" s="432" t="s">
        <v>363</v>
      </c>
      <c r="F22" s="443">
        <v>-1000</v>
      </c>
      <c r="G22" s="452">
        <v>1983</v>
      </c>
      <c r="H22" s="453">
        <v>2600</v>
      </c>
      <c r="I22" s="453">
        <f t="shared" si="0"/>
        <v>-617</v>
      </c>
      <c r="J22" s="453">
        <f t="shared" si="1"/>
        <v>617000</v>
      </c>
      <c r="K22" s="454">
        <f t="shared" si="2"/>
        <v>0.617</v>
      </c>
      <c r="L22" s="452">
        <v>4226</v>
      </c>
      <c r="M22" s="453">
        <v>4236</v>
      </c>
      <c r="N22" s="453">
        <f>L22-M22</f>
        <v>-10</v>
      </c>
      <c r="O22" s="453">
        <f t="shared" si="3"/>
        <v>10000</v>
      </c>
      <c r="P22" s="454">
        <f t="shared" si="4"/>
        <v>0.01</v>
      </c>
      <c r="Q22" s="184"/>
    </row>
    <row r="23" spans="1:17" ht="16.5">
      <c r="A23" s="355">
        <v>12</v>
      </c>
      <c r="B23" s="468" t="s">
        <v>23</v>
      </c>
      <c r="C23" s="443">
        <v>5128410</v>
      </c>
      <c r="D23" s="476" t="s">
        <v>13</v>
      </c>
      <c r="E23" s="432" t="s">
        <v>363</v>
      </c>
      <c r="F23" s="443">
        <v>-1000</v>
      </c>
      <c r="G23" s="452">
        <v>998960</v>
      </c>
      <c r="H23" s="453">
        <v>998798</v>
      </c>
      <c r="I23" s="453">
        <f>G23-H23</f>
        <v>162</v>
      </c>
      <c r="J23" s="453">
        <f t="shared" si="1"/>
        <v>-162000</v>
      </c>
      <c r="K23" s="454">
        <f t="shared" si="2"/>
        <v>-0.162</v>
      </c>
      <c r="L23" s="452">
        <v>999502</v>
      </c>
      <c r="M23" s="453">
        <v>999502</v>
      </c>
      <c r="N23" s="453">
        <f>L23-M23</f>
        <v>0</v>
      </c>
      <c r="O23" s="453">
        <f t="shared" si="3"/>
        <v>0</v>
      </c>
      <c r="P23" s="454">
        <f t="shared" si="4"/>
        <v>0</v>
      </c>
      <c r="Q23" s="631"/>
    </row>
    <row r="24" spans="1:17" ht="18.75" customHeight="1">
      <c r="A24" s="355">
        <v>13</v>
      </c>
      <c r="B24" s="468" t="s">
        <v>27</v>
      </c>
      <c r="C24" s="443">
        <v>4865060</v>
      </c>
      <c r="D24" s="476" t="s">
        <v>13</v>
      </c>
      <c r="E24" s="432" t="s">
        <v>363</v>
      </c>
      <c r="F24" s="443">
        <v>1000</v>
      </c>
      <c r="G24" s="452">
        <v>959675</v>
      </c>
      <c r="H24" s="453">
        <v>962098</v>
      </c>
      <c r="I24" s="453">
        <f t="shared" si="0"/>
        <v>-2423</v>
      </c>
      <c r="J24" s="453">
        <f t="shared" si="1"/>
        <v>-2423000</v>
      </c>
      <c r="K24" s="454">
        <f t="shared" si="2"/>
        <v>-2.423</v>
      </c>
      <c r="L24" s="452">
        <v>920550</v>
      </c>
      <c r="M24" s="453">
        <v>920550</v>
      </c>
      <c r="N24" s="453">
        <f>L24-M24</f>
        <v>0</v>
      </c>
      <c r="O24" s="453">
        <f t="shared" si="3"/>
        <v>0</v>
      </c>
      <c r="P24" s="454">
        <f t="shared" si="4"/>
        <v>0</v>
      </c>
      <c r="Q24" s="184"/>
    </row>
    <row r="25" spans="1:17" ht="15.75" customHeight="1">
      <c r="A25" s="355"/>
      <c r="B25" s="469" t="s">
        <v>28</v>
      </c>
      <c r="C25" s="443"/>
      <c r="D25" s="477"/>
      <c r="E25" s="432"/>
      <c r="F25" s="443"/>
      <c r="G25" s="452"/>
      <c r="H25" s="453"/>
      <c r="I25" s="453"/>
      <c r="J25" s="453"/>
      <c r="K25" s="454"/>
      <c r="L25" s="452"/>
      <c r="M25" s="453"/>
      <c r="N25" s="453"/>
      <c r="O25" s="453"/>
      <c r="P25" s="454"/>
      <c r="Q25" s="184"/>
    </row>
    <row r="26" spans="1:17" ht="15.75" customHeight="1">
      <c r="A26" s="355">
        <v>14</v>
      </c>
      <c r="B26" s="468" t="s">
        <v>16</v>
      </c>
      <c r="C26" s="443">
        <v>4865034</v>
      </c>
      <c r="D26" s="476" t="s">
        <v>13</v>
      </c>
      <c r="E26" s="432" t="s">
        <v>363</v>
      </c>
      <c r="F26" s="443">
        <v>-1000</v>
      </c>
      <c r="G26" s="452">
        <v>997560</v>
      </c>
      <c r="H26" s="453">
        <v>997502</v>
      </c>
      <c r="I26" s="453">
        <f t="shared" si="0"/>
        <v>58</v>
      </c>
      <c r="J26" s="453">
        <f t="shared" si="1"/>
        <v>-58000</v>
      </c>
      <c r="K26" s="454">
        <f t="shared" si="2"/>
        <v>-0.058</v>
      </c>
      <c r="L26" s="452">
        <v>17230</v>
      </c>
      <c r="M26" s="453">
        <v>17317</v>
      </c>
      <c r="N26" s="453">
        <f>L26-M26</f>
        <v>-87</v>
      </c>
      <c r="O26" s="453">
        <f t="shared" si="3"/>
        <v>87000</v>
      </c>
      <c r="P26" s="454">
        <f t="shared" si="4"/>
        <v>0.087</v>
      </c>
      <c r="Q26" s="184"/>
    </row>
    <row r="27" spans="1:17" ht="15.75" customHeight="1">
      <c r="A27" s="355">
        <v>15</v>
      </c>
      <c r="B27" s="468" t="s">
        <v>17</v>
      </c>
      <c r="C27" s="443">
        <v>4865035</v>
      </c>
      <c r="D27" s="476" t="s">
        <v>13</v>
      </c>
      <c r="E27" s="432" t="s">
        <v>363</v>
      </c>
      <c r="F27" s="443">
        <v>-1000</v>
      </c>
      <c r="G27" s="452">
        <v>998875</v>
      </c>
      <c r="H27" s="453">
        <v>998602</v>
      </c>
      <c r="I27" s="453">
        <f t="shared" si="0"/>
        <v>273</v>
      </c>
      <c r="J27" s="453">
        <f t="shared" si="1"/>
        <v>-273000</v>
      </c>
      <c r="K27" s="454">
        <f t="shared" si="2"/>
        <v>-0.273</v>
      </c>
      <c r="L27" s="452">
        <v>19558</v>
      </c>
      <c r="M27" s="453">
        <v>19576</v>
      </c>
      <c r="N27" s="453">
        <f>L27-M27</f>
        <v>-18</v>
      </c>
      <c r="O27" s="453">
        <f t="shared" si="3"/>
        <v>18000</v>
      </c>
      <c r="P27" s="454">
        <f t="shared" si="4"/>
        <v>0.018</v>
      </c>
      <c r="Q27" s="184"/>
    </row>
    <row r="28" spans="1:17" ht="15.75" customHeight="1">
      <c r="A28" s="355">
        <v>16</v>
      </c>
      <c r="B28" s="468" t="s">
        <v>18</v>
      </c>
      <c r="C28" s="443">
        <v>4902500</v>
      </c>
      <c r="D28" s="476" t="s">
        <v>13</v>
      </c>
      <c r="E28" s="432" t="s">
        <v>363</v>
      </c>
      <c r="F28" s="443">
        <v>-1000</v>
      </c>
      <c r="G28" s="452">
        <v>1116</v>
      </c>
      <c r="H28" s="453">
        <v>1112</v>
      </c>
      <c r="I28" s="453">
        <f t="shared" si="0"/>
        <v>4</v>
      </c>
      <c r="J28" s="453">
        <f t="shared" si="1"/>
        <v>-4000</v>
      </c>
      <c r="K28" s="454">
        <f t="shared" si="2"/>
        <v>-0.004</v>
      </c>
      <c r="L28" s="452">
        <v>21160</v>
      </c>
      <c r="M28" s="453">
        <v>21199</v>
      </c>
      <c r="N28" s="453">
        <f>L28-M28</f>
        <v>-39</v>
      </c>
      <c r="O28" s="453">
        <f t="shared" si="3"/>
        <v>39000</v>
      </c>
      <c r="P28" s="454">
        <f t="shared" si="4"/>
        <v>0.039</v>
      </c>
      <c r="Q28" s="184"/>
    </row>
    <row r="29" spans="1:17" ht="15.75" customHeight="1">
      <c r="A29" s="355"/>
      <c r="B29" s="468"/>
      <c r="C29" s="443"/>
      <c r="D29" s="476"/>
      <c r="E29" s="432"/>
      <c r="F29" s="443"/>
      <c r="G29" s="452"/>
      <c r="H29" s="453"/>
      <c r="I29" s="453"/>
      <c r="J29" s="453"/>
      <c r="K29" s="454"/>
      <c r="L29" s="452"/>
      <c r="M29" s="453"/>
      <c r="N29" s="453"/>
      <c r="O29" s="453"/>
      <c r="P29" s="454"/>
      <c r="Q29" s="184"/>
    </row>
    <row r="30" spans="1:17" ht="15.75" customHeight="1">
      <c r="A30" s="355"/>
      <c r="B30" s="469" t="s">
        <v>29</v>
      </c>
      <c r="C30" s="443"/>
      <c r="D30" s="477"/>
      <c r="E30" s="432"/>
      <c r="F30" s="443"/>
      <c r="G30" s="452"/>
      <c r="H30" s="453"/>
      <c r="I30" s="453"/>
      <c r="J30" s="453"/>
      <c r="K30" s="454"/>
      <c r="L30" s="452"/>
      <c r="M30" s="453"/>
      <c r="N30" s="453"/>
      <c r="O30" s="453"/>
      <c r="P30" s="454"/>
      <c r="Q30" s="184"/>
    </row>
    <row r="31" spans="1:17" ht="15.75" customHeight="1">
      <c r="A31" s="355">
        <v>17</v>
      </c>
      <c r="B31" s="468" t="s">
        <v>30</v>
      </c>
      <c r="C31" s="443">
        <v>4864886</v>
      </c>
      <c r="D31" s="476" t="s">
        <v>13</v>
      </c>
      <c r="E31" s="432" t="s">
        <v>363</v>
      </c>
      <c r="F31" s="443">
        <v>1000</v>
      </c>
      <c r="G31" s="452">
        <v>999566</v>
      </c>
      <c r="H31" s="453">
        <v>999566</v>
      </c>
      <c r="I31" s="453">
        <f t="shared" si="0"/>
        <v>0</v>
      </c>
      <c r="J31" s="453">
        <f t="shared" si="1"/>
        <v>0</v>
      </c>
      <c r="K31" s="454">
        <f t="shared" si="2"/>
        <v>0</v>
      </c>
      <c r="L31" s="452">
        <v>27808</v>
      </c>
      <c r="M31" s="453">
        <v>27716</v>
      </c>
      <c r="N31" s="453">
        <f aca="true" t="shared" si="5" ref="N31:N36">L31-M31</f>
        <v>92</v>
      </c>
      <c r="O31" s="453">
        <f t="shared" si="3"/>
        <v>92000</v>
      </c>
      <c r="P31" s="454">
        <f t="shared" si="4"/>
        <v>0.092</v>
      </c>
      <c r="Q31" s="184"/>
    </row>
    <row r="32" spans="1:17" ht="15.75" customHeight="1">
      <c r="A32" s="355">
        <v>18</v>
      </c>
      <c r="B32" s="468" t="s">
        <v>31</v>
      </c>
      <c r="C32" s="443">
        <v>4864887</v>
      </c>
      <c r="D32" s="476" t="s">
        <v>13</v>
      </c>
      <c r="E32" s="432" t="s">
        <v>363</v>
      </c>
      <c r="F32" s="443">
        <v>1000</v>
      </c>
      <c r="G32" s="452">
        <v>196</v>
      </c>
      <c r="H32" s="453">
        <v>192</v>
      </c>
      <c r="I32" s="453">
        <f t="shared" si="0"/>
        <v>4</v>
      </c>
      <c r="J32" s="453">
        <f t="shared" si="1"/>
        <v>4000</v>
      </c>
      <c r="K32" s="454">
        <f t="shared" si="2"/>
        <v>0.004</v>
      </c>
      <c r="L32" s="452">
        <v>26440</v>
      </c>
      <c r="M32" s="453">
        <v>26316</v>
      </c>
      <c r="N32" s="453">
        <f t="shared" si="5"/>
        <v>124</v>
      </c>
      <c r="O32" s="453">
        <f t="shared" si="3"/>
        <v>124000</v>
      </c>
      <c r="P32" s="454">
        <f t="shared" si="4"/>
        <v>0.124</v>
      </c>
      <c r="Q32" s="184"/>
    </row>
    <row r="33" spans="1:17" ht="15.75" customHeight="1">
      <c r="A33" s="355">
        <v>19</v>
      </c>
      <c r="B33" s="468" t="s">
        <v>32</v>
      </c>
      <c r="C33" s="443">
        <v>4864798</v>
      </c>
      <c r="D33" s="476" t="s">
        <v>13</v>
      </c>
      <c r="E33" s="432" t="s">
        <v>363</v>
      </c>
      <c r="F33" s="443">
        <v>100</v>
      </c>
      <c r="G33" s="452">
        <v>1792</v>
      </c>
      <c r="H33" s="453">
        <v>1769</v>
      </c>
      <c r="I33" s="453">
        <f t="shared" si="0"/>
        <v>23</v>
      </c>
      <c r="J33" s="453">
        <f t="shared" si="1"/>
        <v>2300</v>
      </c>
      <c r="K33" s="454">
        <f t="shared" si="2"/>
        <v>0.0023</v>
      </c>
      <c r="L33" s="452">
        <v>121006</v>
      </c>
      <c r="M33" s="453">
        <v>120077</v>
      </c>
      <c r="N33" s="453">
        <f t="shared" si="5"/>
        <v>929</v>
      </c>
      <c r="O33" s="453">
        <f t="shared" si="3"/>
        <v>92900</v>
      </c>
      <c r="P33" s="454">
        <f t="shared" si="4"/>
        <v>0.0929</v>
      </c>
      <c r="Q33" s="184"/>
    </row>
    <row r="34" spans="1:17" ht="15.75" customHeight="1">
      <c r="A34" s="355">
        <v>20</v>
      </c>
      <c r="B34" s="468" t="s">
        <v>33</v>
      </c>
      <c r="C34" s="443">
        <v>4864799</v>
      </c>
      <c r="D34" s="476" t="s">
        <v>13</v>
      </c>
      <c r="E34" s="432" t="s">
        <v>363</v>
      </c>
      <c r="F34" s="443">
        <v>100</v>
      </c>
      <c r="G34" s="452">
        <v>3023</v>
      </c>
      <c r="H34" s="453">
        <v>2912</v>
      </c>
      <c r="I34" s="453">
        <f t="shared" si="0"/>
        <v>111</v>
      </c>
      <c r="J34" s="453">
        <f t="shared" si="1"/>
        <v>11100</v>
      </c>
      <c r="K34" s="454">
        <f t="shared" si="2"/>
        <v>0.0111</v>
      </c>
      <c r="L34" s="452">
        <v>168959</v>
      </c>
      <c r="M34" s="453">
        <v>167941</v>
      </c>
      <c r="N34" s="453">
        <f t="shared" si="5"/>
        <v>1018</v>
      </c>
      <c r="O34" s="453">
        <f t="shared" si="3"/>
        <v>101800</v>
      </c>
      <c r="P34" s="454">
        <f t="shared" si="4"/>
        <v>0.1018</v>
      </c>
      <c r="Q34" s="184"/>
    </row>
    <row r="35" spans="1:17" ht="15.75" customHeight="1">
      <c r="A35" s="355">
        <v>21</v>
      </c>
      <c r="B35" s="468" t="s">
        <v>34</v>
      </c>
      <c r="C35" s="443">
        <v>4864888</v>
      </c>
      <c r="D35" s="476" t="s">
        <v>13</v>
      </c>
      <c r="E35" s="432" t="s">
        <v>363</v>
      </c>
      <c r="F35" s="443">
        <v>1000</v>
      </c>
      <c r="G35" s="452">
        <v>996105</v>
      </c>
      <c r="H35" s="453">
        <v>996109</v>
      </c>
      <c r="I35" s="453">
        <f t="shared" si="0"/>
        <v>-4</v>
      </c>
      <c r="J35" s="453">
        <f t="shared" si="1"/>
        <v>-4000</v>
      </c>
      <c r="K35" s="454">
        <f t="shared" si="2"/>
        <v>-0.004</v>
      </c>
      <c r="L35" s="452">
        <v>997700</v>
      </c>
      <c r="M35" s="453">
        <v>997716</v>
      </c>
      <c r="N35" s="453">
        <f t="shared" si="5"/>
        <v>-16</v>
      </c>
      <c r="O35" s="453">
        <f t="shared" si="3"/>
        <v>-16000</v>
      </c>
      <c r="P35" s="454">
        <f t="shared" si="4"/>
        <v>-0.016</v>
      </c>
      <c r="Q35" s="184"/>
    </row>
    <row r="36" spans="1:17" ht="21" customHeight="1">
      <c r="A36" s="355">
        <v>22</v>
      </c>
      <c r="B36" s="468" t="s">
        <v>394</v>
      </c>
      <c r="C36" s="443">
        <v>5128402</v>
      </c>
      <c r="D36" s="476" t="s">
        <v>13</v>
      </c>
      <c r="E36" s="432" t="s">
        <v>363</v>
      </c>
      <c r="F36" s="443">
        <v>1000</v>
      </c>
      <c r="G36" s="452">
        <v>999947</v>
      </c>
      <c r="H36" s="453">
        <v>999947</v>
      </c>
      <c r="I36" s="453">
        <f>G36-H36</f>
        <v>0</v>
      </c>
      <c r="J36" s="453">
        <f t="shared" si="1"/>
        <v>0</v>
      </c>
      <c r="K36" s="454">
        <f t="shared" si="2"/>
        <v>0</v>
      </c>
      <c r="L36" s="452">
        <v>1713</v>
      </c>
      <c r="M36" s="453">
        <v>1654</v>
      </c>
      <c r="N36" s="453">
        <f t="shared" si="5"/>
        <v>59</v>
      </c>
      <c r="O36" s="453">
        <f t="shared" si="3"/>
        <v>59000</v>
      </c>
      <c r="P36" s="454">
        <f t="shared" si="4"/>
        <v>0.059</v>
      </c>
      <c r="Q36" s="631"/>
    </row>
    <row r="37" spans="1:17" ht="15.75" customHeight="1">
      <c r="A37" s="355"/>
      <c r="B37" s="470" t="s">
        <v>35</v>
      </c>
      <c r="C37" s="443"/>
      <c r="D37" s="476"/>
      <c r="E37" s="432"/>
      <c r="F37" s="443"/>
      <c r="G37" s="452"/>
      <c r="H37" s="453"/>
      <c r="I37" s="453"/>
      <c r="J37" s="453"/>
      <c r="K37" s="454"/>
      <c r="L37" s="452"/>
      <c r="M37" s="453"/>
      <c r="N37" s="453"/>
      <c r="O37" s="453"/>
      <c r="P37" s="454"/>
      <c r="Q37" s="184"/>
    </row>
    <row r="38" spans="1:17" ht="15.75" customHeight="1">
      <c r="A38" s="355">
        <v>23</v>
      </c>
      <c r="B38" s="468" t="s">
        <v>391</v>
      </c>
      <c r="C38" s="443">
        <v>4865057</v>
      </c>
      <c r="D38" s="476" t="s">
        <v>13</v>
      </c>
      <c r="E38" s="432" t="s">
        <v>363</v>
      </c>
      <c r="F38" s="443">
        <v>1000</v>
      </c>
      <c r="G38" s="452">
        <v>654764</v>
      </c>
      <c r="H38" s="453">
        <v>654935</v>
      </c>
      <c r="I38" s="453">
        <f t="shared" si="0"/>
        <v>-171</v>
      </c>
      <c r="J38" s="453">
        <f t="shared" si="1"/>
        <v>-171000</v>
      </c>
      <c r="K38" s="454">
        <f t="shared" si="2"/>
        <v>-0.171</v>
      </c>
      <c r="L38" s="452">
        <v>801428</v>
      </c>
      <c r="M38" s="453">
        <v>801428</v>
      </c>
      <c r="N38" s="453">
        <f>L38-M38</f>
        <v>0</v>
      </c>
      <c r="O38" s="453">
        <f t="shared" si="3"/>
        <v>0</v>
      </c>
      <c r="P38" s="454">
        <f t="shared" si="4"/>
        <v>0</v>
      </c>
      <c r="Q38" s="631"/>
    </row>
    <row r="39" spans="1:17" ht="15.75" customHeight="1">
      <c r="A39" s="355">
        <v>24</v>
      </c>
      <c r="B39" s="468" t="s">
        <v>392</v>
      </c>
      <c r="C39" s="443">
        <v>4865058</v>
      </c>
      <c r="D39" s="476" t="s">
        <v>13</v>
      </c>
      <c r="E39" s="432" t="s">
        <v>363</v>
      </c>
      <c r="F39" s="443">
        <v>1000</v>
      </c>
      <c r="G39" s="452">
        <v>661805</v>
      </c>
      <c r="H39" s="453">
        <v>662397</v>
      </c>
      <c r="I39" s="453">
        <f t="shared" si="0"/>
        <v>-592</v>
      </c>
      <c r="J39" s="453">
        <f t="shared" si="1"/>
        <v>-592000</v>
      </c>
      <c r="K39" s="454">
        <f t="shared" si="2"/>
        <v>-0.592</v>
      </c>
      <c r="L39" s="452">
        <v>833902</v>
      </c>
      <c r="M39" s="453">
        <v>833903</v>
      </c>
      <c r="N39" s="453">
        <f>L39-M39</f>
        <v>-1</v>
      </c>
      <c r="O39" s="453">
        <f t="shared" si="3"/>
        <v>-1000</v>
      </c>
      <c r="P39" s="454">
        <f t="shared" si="4"/>
        <v>-0.001</v>
      </c>
      <c r="Q39" s="631"/>
    </row>
    <row r="40" spans="1:17" ht="15.75" customHeight="1">
      <c r="A40" s="355">
        <v>25</v>
      </c>
      <c r="B40" s="468" t="s">
        <v>36</v>
      </c>
      <c r="C40" s="443">
        <v>4864889</v>
      </c>
      <c r="D40" s="476" t="s">
        <v>13</v>
      </c>
      <c r="E40" s="432" t="s">
        <v>363</v>
      </c>
      <c r="F40" s="443">
        <v>1000</v>
      </c>
      <c r="G40" s="452">
        <v>991111</v>
      </c>
      <c r="H40" s="453">
        <v>990956</v>
      </c>
      <c r="I40" s="453">
        <f t="shared" si="0"/>
        <v>155</v>
      </c>
      <c r="J40" s="453">
        <f t="shared" si="1"/>
        <v>155000</v>
      </c>
      <c r="K40" s="454">
        <f t="shared" si="2"/>
        <v>0.155</v>
      </c>
      <c r="L40" s="452">
        <v>998457</v>
      </c>
      <c r="M40" s="453">
        <v>998457</v>
      </c>
      <c r="N40" s="453">
        <f>L40-M40</f>
        <v>0</v>
      </c>
      <c r="O40" s="453">
        <f t="shared" si="3"/>
        <v>0</v>
      </c>
      <c r="P40" s="454">
        <f t="shared" si="4"/>
        <v>0</v>
      </c>
      <c r="Q40" s="184"/>
    </row>
    <row r="41" spans="1:17" ht="15.75" customHeight="1">
      <c r="A41" s="355">
        <v>26</v>
      </c>
      <c r="B41" s="468" t="s">
        <v>37</v>
      </c>
      <c r="C41" s="443">
        <v>5128405</v>
      </c>
      <c r="D41" s="476" t="s">
        <v>13</v>
      </c>
      <c r="E41" s="432" t="s">
        <v>363</v>
      </c>
      <c r="F41" s="443">
        <v>500</v>
      </c>
      <c r="G41" s="452">
        <v>999474</v>
      </c>
      <c r="H41" s="453">
        <v>999257</v>
      </c>
      <c r="I41" s="453">
        <f t="shared" si="0"/>
        <v>217</v>
      </c>
      <c r="J41" s="453">
        <f t="shared" si="1"/>
        <v>108500</v>
      </c>
      <c r="K41" s="454">
        <f t="shared" si="2"/>
        <v>0.1085</v>
      </c>
      <c r="L41" s="452">
        <v>999815</v>
      </c>
      <c r="M41" s="453">
        <v>999815</v>
      </c>
      <c r="N41" s="453">
        <f>L41-M41</f>
        <v>0</v>
      </c>
      <c r="O41" s="453">
        <f t="shared" si="3"/>
        <v>0</v>
      </c>
      <c r="P41" s="454">
        <f t="shared" si="4"/>
        <v>0</v>
      </c>
      <c r="Q41" s="184"/>
    </row>
    <row r="42" spans="1:17" ht="15.75" customHeight="1">
      <c r="A42" s="355"/>
      <c r="B42" s="469" t="s">
        <v>38</v>
      </c>
      <c r="C42" s="443"/>
      <c r="D42" s="477"/>
      <c r="E42" s="432"/>
      <c r="F42" s="443"/>
      <c r="G42" s="452"/>
      <c r="H42" s="453"/>
      <c r="I42" s="453"/>
      <c r="J42" s="453"/>
      <c r="K42" s="454"/>
      <c r="L42" s="452"/>
      <c r="M42" s="453"/>
      <c r="N42" s="453"/>
      <c r="O42" s="453"/>
      <c r="P42" s="454"/>
      <c r="Q42" s="184"/>
    </row>
    <row r="43" spans="1:17" ht="15.75" customHeight="1">
      <c r="A43" s="355">
        <v>27</v>
      </c>
      <c r="B43" s="468" t="s">
        <v>39</v>
      </c>
      <c r="C43" s="443">
        <v>4865054</v>
      </c>
      <c r="D43" s="476" t="s">
        <v>13</v>
      </c>
      <c r="E43" s="432" t="s">
        <v>363</v>
      </c>
      <c r="F43" s="443">
        <v>-1000</v>
      </c>
      <c r="G43" s="452">
        <v>6964</v>
      </c>
      <c r="H43" s="453">
        <v>6870</v>
      </c>
      <c r="I43" s="453">
        <f t="shared" si="0"/>
        <v>94</v>
      </c>
      <c r="J43" s="453">
        <f t="shared" si="1"/>
        <v>-94000</v>
      </c>
      <c r="K43" s="454">
        <f t="shared" si="2"/>
        <v>-0.094</v>
      </c>
      <c r="L43" s="452">
        <v>981915</v>
      </c>
      <c r="M43" s="453">
        <v>981915</v>
      </c>
      <c r="N43" s="453">
        <f>L43-M43</f>
        <v>0</v>
      </c>
      <c r="O43" s="453">
        <f t="shared" si="3"/>
        <v>0</v>
      </c>
      <c r="P43" s="454">
        <f t="shared" si="4"/>
        <v>0</v>
      </c>
      <c r="Q43" s="184"/>
    </row>
    <row r="44" spans="1:17" ht="15.75" customHeight="1">
      <c r="A44" s="355">
        <v>28</v>
      </c>
      <c r="B44" s="468" t="s">
        <v>17</v>
      </c>
      <c r="C44" s="443">
        <v>4865055</v>
      </c>
      <c r="D44" s="476" t="s">
        <v>13</v>
      </c>
      <c r="E44" s="432" t="s">
        <v>363</v>
      </c>
      <c r="F44" s="443">
        <v>-1000</v>
      </c>
      <c r="G44" s="452">
        <v>998964</v>
      </c>
      <c r="H44" s="453">
        <v>998020</v>
      </c>
      <c r="I44" s="453">
        <f t="shared" si="0"/>
        <v>944</v>
      </c>
      <c r="J44" s="453">
        <f t="shared" si="1"/>
        <v>-944000</v>
      </c>
      <c r="K44" s="454">
        <f t="shared" si="2"/>
        <v>-0.944</v>
      </c>
      <c r="L44" s="452">
        <v>948540</v>
      </c>
      <c r="M44" s="453">
        <v>948541</v>
      </c>
      <c r="N44" s="453">
        <f>L44-M44</f>
        <v>-1</v>
      </c>
      <c r="O44" s="453">
        <f t="shared" si="3"/>
        <v>1000</v>
      </c>
      <c r="P44" s="454">
        <f t="shared" si="4"/>
        <v>0.001</v>
      </c>
      <c r="Q44" s="184"/>
    </row>
    <row r="45" spans="1:17" ht="15.75" customHeight="1">
      <c r="A45" s="355"/>
      <c r="B45" s="469" t="s">
        <v>40</v>
      </c>
      <c r="C45" s="443"/>
      <c r="D45" s="477"/>
      <c r="E45" s="432"/>
      <c r="F45" s="443"/>
      <c r="G45" s="452"/>
      <c r="H45" s="453"/>
      <c r="I45" s="453"/>
      <c r="J45" s="453"/>
      <c r="K45" s="454"/>
      <c r="L45" s="452"/>
      <c r="M45" s="453"/>
      <c r="N45" s="453"/>
      <c r="O45" s="453"/>
      <c r="P45" s="454"/>
      <c r="Q45" s="184"/>
    </row>
    <row r="46" spans="1:17" ht="15.75" customHeight="1">
      <c r="A46" s="355">
        <v>29</v>
      </c>
      <c r="B46" s="468" t="s">
        <v>41</v>
      </c>
      <c r="C46" s="443">
        <v>4865056</v>
      </c>
      <c r="D46" s="476" t="s">
        <v>13</v>
      </c>
      <c r="E46" s="432" t="s">
        <v>363</v>
      </c>
      <c r="F46" s="443">
        <v>-1000</v>
      </c>
      <c r="G46" s="452">
        <v>992459</v>
      </c>
      <c r="H46" s="453">
        <v>992808</v>
      </c>
      <c r="I46" s="453">
        <f t="shared" si="0"/>
        <v>-349</v>
      </c>
      <c r="J46" s="453">
        <f t="shared" si="1"/>
        <v>349000</v>
      </c>
      <c r="K46" s="454">
        <f t="shared" si="2"/>
        <v>0.349</v>
      </c>
      <c r="L46" s="452">
        <v>936250</v>
      </c>
      <c r="M46" s="453">
        <v>936425</v>
      </c>
      <c r="N46" s="453">
        <f>L46-M46</f>
        <v>-175</v>
      </c>
      <c r="O46" s="453">
        <f t="shared" si="3"/>
        <v>175000</v>
      </c>
      <c r="P46" s="454">
        <f t="shared" si="4"/>
        <v>0.175</v>
      </c>
      <c r="Q46" s="184"/>
    </row>
    <row r="47" spans="1:17" ht="15.75" customHeight="1">
      <c r="A47" s="355"/>
      <c r="B47" s="469" t="s">
        <v>404</v>
      </c>
      <c r="C47" s="443"/>
      <c r="D47" s="476"/>
      <c r="E47" s="432"/>
      <c r="F47" s="443"/>
      <c r="G47" s="452"/>
      <c r="H47" s="453"/>
      <c r="I47" s="453"/>
      <c r="J47" s="453"/>
      <c r="K47" s="454"/>
      <c r="L47" s="452"/>
      <c r="M47" s="453"/>
      <c r="N47" s="453"/>
      <c r="O47" s="453"/>
      <c r="P47" s="454"/>
      <c r="Q47" s="184"/>
    </row>
    <row r="48" spans="1:17" ht="15.75" customHeight="1">
      <c r="A48" s="355">
        <v>30</v>
      </c>
      <c r="B48" s="468" t="s">
        <v>405</v>
      </c>
      <c r="C48" s="443">
        <v>4865022</v>
      </c>
      <c r="D48" s="476" t="s">
        <v>13</v>
      </c>
      <c r="E48" s="432" t="s">
        <v>363</v>
      </c>
      <c r="F48" s="443">
        <v>-1000</v>
      </c>
      <c r="G48" s="452">
        <v>4632</v>
      </c>
      <c r="H48" s="453">
        <v>3346</v>
      </c>
      <c r="I48" s="453">
        <f>G48-H48</f>
        <v>1286</v>
      </c>
      <c r="J48" s="453">
        <f t="shared" si="1"/>
        <v>-1286000</v>
      </c>
      <c r="K48" s="454">
        <f t="shared" si="2"/>
        <v>-1.286</v>
      </c>
      <c r="L48" s="452">
        <v>14</v>
      </c>
      <c r="M48" s="453">
        <v>18</v>
      </c>
      <c r="N48" s="453">
        <f>L48-M48</f>
        <v>-4</v>
      </c>
      <c r="O48" s="453">
        <f t="shared" si="3"/>
        <v>4000</v>
      </c>
      <c r="P48" s="454">
        <f t="shared" si="4"/>
        <v>0.004</v>
      </c>
      <c r="Q48" s="598"/>
    </row>
    <row r="49" spans="1:17" ht="15.75" customHeight="1">
      <c r="A49" s="355"/>
      <c r="B49" s="470" t="s">
        <v>403</v>
      </c>
      <c r="C49" s="443"/>
      <c r="D49" s="476"/>
      <c r="E49" s="432"/>
      <c r="F49" s="443"/>
      <c r="G49" s="452"/>
      <c r="H49" s="453"/>
      <c r="I49" s="453"/>
      <c r="J49" s="453"/>
      <c r="K49" s="454"/>
      <c r="L49" s="452"/>
      <c r="M49" s="453"/>
      <c r="N49" s="453"/>
      <c r="O49" s="453"/>
      <c r="P49" s="454"/>
      <c r="Q49" s="184"/>
    </row>
    <row r="50" spans="1:17" ht="15.75" customHeight="1">
      <c r="A50" s="355"/>
      <c r="B50" s="470" t="s">
        <v>47</v>
      </c>
      <c r="C50" s="443"/>
      <c r="D50" s="476"/>
      <c r="E50" s="432"/>
      <c r="F50" s="443"/>
      <c r="G50" s="452"/>
      <c r="H50" s="453"/>
      <c r="I50" s="453"/>
      <c r="J50" s="453"/>
      <c r="K50" s="454"/>
      <c r="L50" s="452"/>
      <c r="M50" s="453"/>
      <c r="N50" s="453"/>
      <c r="O50" s="453"/>
      <c r="P50" s="454"/>
      <c r="Q50" s="184"/>
    </row>
    <row r="51" spans="1:17" ht="15.75" customHeight="1">
      <c r="A51" s="355">
        <v>31</v>
      </c>
      <c r="B51" s="468" t="s">
        <v>48</v>
      </c>
      <c r="C51" s="443">
        <v>4864843</v>
      </c>
      <c r="D51" s="476" t="s">
        <v>13</v>
      </c>
      <c r="E51" s="432" t="s">
        <v>363</v>
      </c>
      <c r="F51" s="443">
        <v>1000</v>
      </c>
      <c r="G51" s="452">
        <v>776</v>
      </c>
      <c r="H51" s="453">
        <v>763</v>
      </c>
      <c r="I51" s="453">
        <f t="shared" si="0"/>
        <v>13</v>
      </c>
      <c r="J51" s="453">
        <f t="shared" si="1"/>
        <v>13000</v>
      </c>
      <c r="K51" s="454">
        <f t="shared" si="2"/>
        <v>0.013</v>
      </c>
      <c r="L51" s="452">
        <v>16226</v>
      </c>
      <c r="M51" s="453">
        <v>16213</v>
      </c>
      <c r="N51" s="453">
        <f>L51-M51</f>
        <v>13</v>
      </c>
      <c r="O51" s="453">
        <f t="shared" si="3"/>
        <v>13000</v>
      </c>
      <c r="P51" s="454">
        <f t="shared" si="4"/>
        <v>0.013</v>
      </c>
      <c r="Q51" s="184"/>
    </row>
    <row r="52" spans="1:17" ht="15.75" customHeight="1" thickBot="1">
      <c r="A52" s="358">
        <v>32</v>
      </c>
      <c r="B52" s="471" t="s">
        <v>49</v>
      </c>
      <c r="C52" s="426">
        <v>4864844</v>
      </c>
      <c r="D52" s="478" t="s">
        <v>13</v>
      </c>
      <c r="E52" s="433" t="s">
        <v>363</v>
      </c>
      <c r="F52" s="426">
        <v>1000</v>
      </c>
      <c r="G52" s="452">
        <v>999235</v>
      </c>
      <c r="H52" s="458">
        <v>999111</v>
      </c>
      <c r="I52" s="458">
        <f t="shared" si="0"/>
        <v>124</v>
      </c>
      <c r="J52" s="458">
        <f t="shared" si="1"/>
        <v>124000</v>
      </c>
      <c r="K52" s="459">
        <f t="shared" si="2"/>
        <v>0.124</v>
      </c>
      <c r="L52" s="452">
        <v>3020</v>
      </c>
      <c r="M52" s="458">
        <v>3002</v>
      </c>
      <c r="N52" s="458">
        <f>L52-M52</f>
        <v>18</v>
      </c>
      <c r="O52" s="458">
        <f t="shared" si="3"/>
        <v>18000</v>
      </c>
      <c r="P52" s="459">
        <f t="shared" si="4"/>
        <v>0.018</v>
      </c>
      <c r="Q52" s="185"/>
    </row>
    <row r="53" spans="1:17" ht="15.75" customHeight="1" thickTop="1">
      <c r="A53" s="354"/>
      <c r="B53" s="472"/>
      <c r="C53" s="47"/>
      <c r="D53" s="477"/>
      <c r="E53" s="432"/>
      <c r="F53" s="47"/>
      <c r="G53" s="460"/>
      <c r="H53" s="453"/>
      <c r="I53" s="453"/>
      <c r="J53" s="453"/>
      <c r="K53" s="453"/>
      <c r="L53" s="460"/>
      <c r="M53" s="453"/>
      <c r="N53" s="453"/>
      <c r="O53" s="453"/>
      <c r="P53" s="453"/>
      <c r="Q53" s="27"/>
    </row>
    <row r="54" spans="1:17" ht="21.75" customHeight="1" thickBot="1">
      <c r="A54" s="356"/>
      <c r="B54" s="475" t="s">
        <v>328</v>
      </c>
      <c r="C54" s="47"/>
      <c r="D54" s="477"/>
      <c r="E54" s="432"/>
      <c r="F54" s="47"/>
      <c r="G54" s="453"/>
      <c r="H54" s="453"/>
      <c r="I54" s="453"/>
      <c r="J54" s="453"/>
      <c r="K54" s="453"/>
      <c r="L54" s="453"/>
      <c r="M54" s="453"/>
      <c r="N54" s="453"/>
      <c r="O54" s="453"/>
      <c r="P54" s="453"/>
      <c r="Q54" s="222" t="str">
        <f>Q1</f>
        <v>NOVEMBER-2011</v>
      </c>
    </row>
    <row r="55" spans="1:17" ht="15.75" customHeight="1" thickTop="1">
      <c r="A55" s="353"/>
      <c r="B55" s="467" t="s">
        <v>50</v>
      </c>
      <c r="C55" s="423"/>
      <c r="D55" s="479"/>
      <c r="E55" s="479"/>
      <c r="F55" s="423"/>
      <c r="G55" s="461"/>
      <c r="H55" s="460"/>
      <c r="I55" s="460"/>
      <c r="J55" s="460"/>
      <c r="K55" s="462"/>
      <c r="L55" s="461"/>
      <c r="M55" s="460"/>
      <c r="N55" s="460"/>
      <c r="O55" s="460"/>
      <c r="P55" s="462"/>
      <c r="Q55" s="183"/>
    </row>
    <row r="56" spans="1:17" ht="15.75" customHeight="1">
      <c r="A56" s="355">
        <v>33</v>
      </c>
      <c r="B56" s="472" t="s">
        <v>87</v>
      </c>
      <c r="C56" s="443">
        <v>4865169</v>
      </c>
      <c r="D56" s="477" t="s">
        <v>13</v>
      </c>
      <c r="E56" s="432" t="s">
        <v>363</v>
      </c>
      <c r="F56" s="443">
        <v>1000</v>
      </c>
      <c r="G56" s="452">
        <v>791</v>
      </c>
      <c r="H56" s="453">
        <v>682</v>
      </c>
      <c r="I56" s="453">
        <f t="shared" si="0"/>
        <v>109</v>
      </c>
      <c r="J56" s="453">
        <f t="shared" si="1"/>
        <v>109000</v>
      </c>
      <c r="K56" s="454">
        <f t="shared" si="2"/>
        <v>0.109</v>
      </c>
      <c r="L56" s="452">
        <v>55483</v>
      </c>
      <c r="M56" s="453">
        <v>55273</v>
      </c>
      <c r="N56" s="453">
        <f>L56-M56</f>
        <v>210</v>
      </c>
      <c r="O56" s="453">
        <f t="shared" si="3"/>
        <v>210000</v>
      </c>
      <c r="P56" s="454">
        <f t="shared" si="4"/>
        <v>0.21</v>
      </c>
      <c r="Q56" s="184"/>
    </row>
    <row r="57" spans="1:17" ht="15.75" customHeight="1">
      <c r="A57" s="355"/>
      <c r="B57" s="469" t="s">
        <v>325</v>
      </c>
      <c r="C57" s="443"/>
      <c r="D57" s="477"/>
      <c r="E57" s="432"/>
      <c r="F57" s="443"/>
      <c r="G57" s="455"/>
      <c r="H57" s="456"/>
      <c r="I57" s="453"/>
      <c r="J57" s="453"/>
      <c r="K57" s="454"/>
      <c r="L57" s="455"/>
      <c r="M57" s="453"/>
      <c r="N57" s="453"/>
      <c r="O57" s="453"/>
      <c r="P57" s="454"/>
      <c r="Q57" s="184"/>
    </row>
    <row r="58" spans="1:17" ht="15.75" customHeight="1">
      <c r="A58" s="355">
        <v>34</v>
      </c>
      <c r="B58" s="468" t="s">
        <v>324</v>
      </c>
      <c r="C58" s="443">
        <v>4864824</v>
      </c>
      <c r="D58" s="477" t="s">
        <v>13</v>
      </c>
      <c r="E58" s="432" t="s">
        <v>363</v>
      </c>
      <c r="F58" s="443">
        <v>100</v>
      </c>
      <c r="G58" s="452">
        <v>11244</v>
      </c>
      <c r="H58" s="453">
        <v>9895</v>
      </c>
      <c r="I58" s="453">
        <f t="shared" si="0"/>
        <v>1349</v>
      </c>
      <c r="J58" s="453">
        <f t="shared" si="1"/>
        <v>134900</v>
      </c>
      <c r="K58" s="454">
        <f t="shared" si="2"/>
        <v>0.1349</v>
      </c>
      <c r="L58" s="452">
        <v>58551</v>
      </c>
      <c r="M58" s="453">
        <v>58442</v>
      </c>
      <c r="N58" s="453">
        <f>L58-M58</f>
        <v>109</v>
      </c>
      <c r="O58" s="453">
        <f t="shared" si="3"/>
        <v>10900</v>
      </c>
      <c r="P58" s="454">
        <f t="shared" si="4"/>
        <v>0.0109</v>
      </c>
      <c r="Q58" s="184"/>
    </row>
    <row r="59" spans="1:17" ht="15.75" customHeight="1">
      <c r="A59" s="355"/>
      <c r="B59" s="468"/>
      <c r="C59" s="443"/>
      <c r="D59" s="476"/>
      <c r="E59" s="432"/>
      <c r="F59" s="443"/>
      <c r="G59" s="452"/>
      <c r="H59" s="453"/>
      <c r="I59" s="453"/>
      <c r="J59" s="453"/>
      <c r="K59" s="454"/>
      <c r="L59" s="452"/>
      <c r="M59" s="453"/>
      <c r="N59" s="453"/>
      <c r="O59" s="453"/>
      <c r="P59" s="454"/>
      <c r="Q59" s="184"/>
    </row>
    <row r="60" spans="1:17" ht="15.75" customHeight="1">
      <c r="A60" s="355"/>
      <c r="B60" s="385" t="s">
        <v>56</v>
      </c>
      <c r="C60" s="445"/>
      <c r="D60" s="480"/>
      <c r="E60" s="480"/>
      <c r="F60" s="445"/>
      <c r="G60" s="452"/>
      <c r="H60" s="453"/>
      <c r="I60" s="453"/>
      <c r="J60" s="453"/>
      <c r="K60" s="454"/>
      <c r="L60" s="452"/>
      <c r="M60" s="453"/>
      <c r="N60" s="453"/>
      <c r="O60" s="453"/>
      <c r="P60" s="454"/>
      <c r="Q60" s="184"/>
    </row>
    <row r="61" spans="1:17" ht="15.75" customHeight="1">
      <c r="A61" s="355">
        <v>35</v>
      </c>
      <c r="B61" s="473" t="s">
        <v>57</v>
      </c>
      <c r="C61" s="445">
        <v>4865090</v>
      </c>
      <c r="D61" s="481" t="s">
        <v>13</v>
      </c>
      <c r="E61" s="432" t="s">
        <v>363</v>
      </c>
      <c r="F61" s="445">
        <v>100</v>
      </c>
      <c r="G61" s="452">
        <v>7648</v>
      </c>
      <c r="H61" s="453">
        <v>7474</v>
      </c>
      <c r="I61" s="453">
        <f>G61-H61</f>
        <v>174</v>
      </c>
      <c r="J61" s="453">
        <f>$F61*I61</f>
        <v>17400</v>
      </c>
      <c r="K61" s="454">
        <f>J61/1000000</f>
        <v>0.0174</v>
      </c>
      <c r="L61" s="452">
        <v>12074</v>
      </c>
      <c r="M61" s="453">
        <v>11502</v>
      </c>
      <c r="N61" s="453">
        <f>L61-M61</f>
        <v>572</v>
      </c>
      <c r="O61" s="453">
        <f>$F61*N61</f>
        <v>57200</v>
      </c>
      <c r="P61" s="454">
        <f>O61/1000000</f>
        <v>0.0572</v>
      </c>
      <c r="Q61" s="559"/>
    </row>
    <row r="62" spans="1:17" ht="15.75" customHeight="1">
      <c r="A62" s="355">
        <v>36</v>
      </c>
      <c r="B62" s="473" t="s">
        <v>58</v>
      </c>
      <c r="C62" s="445">
        <v>4902519</v>
      </c>
      <c r="D62" s="481" t="s">
        <v>13</v>
      </c>
      <c r="E62" s="432" t="s">
        <v>363</v>
      </c>
      <c r="F62" s="445">
        <v>100</v>
      </c>
      <c r="G62" s="452">
        <v>9530</v>
      </c>
      <c r="H62" s="453">
        <v>9526</v>
      </c>
      <c r="I62" s="453">
        <f>G62-H62</f>
        <v>4</v>
      </c>
      <c r="J62" s="453">
        <f>$F62*I62</f>
        <v>400</v>
      </c>
      <c r="K62" s="454">
        <f>J62/1000000</f>
        <v>0.0004</v>
      </c>
      <c r="L62" s="452">
        <v>30605</v>
      </c>
      <c r="M62" s="453">
        <v>30456</v>
      </c>
      <c r="N62" s="453">
        <f>L62-M62</f>
        <v>149</v>
      </c>
      <c r="O62" s="453">
        <f>$F62*N62</f>
        <v>14900</v>
      </c>
      <c r="P62" s="454">
        <f>O62/1000000</f>
        <v>0.0149</v>
      </c>
      <c r="Q62" s="184"/>
    </row>
    <row r="63" spans="1:17" ht="15.75" customHeight="1">
      <c r="A63" s="355">
        <v>37</v>
      </c>
      <c r="B63" s="473" t="s">
        <v>59</v>
      </c>
      <c r="C63" s="445">
        <v>4902520</v>
      </c>
      <c r="D63" s="481" t="s">
        <v>13</v>
      </c>
      <c r="E63" s="432" t="s">
        <v>363</v>
      </c>
      <c r="F63" s="445">
        <v>100</v>
      </c>
      <c r="G63" s="452">
        <v>13704</v>
      </c>
      <c r="H63" s="453">
        <v>13706</v>
      </c>
      <c r="I63" s="453">
        <f>G63-H63</f>
        <v>-2</v>
      </c>
      <c r="J63" s="453">
        <f>$F63*I63</f>
        <v>-200</v>
      </c>
      <c r="K63" s="454">
        <f>J63/1000000</f>
        <v>-0.0002</v>
      </c>
      <c r="L63" s="452">
        <v>35097</v>
      </c>
      <c r="M63" s="453">
        <v>35068</v>
      </c>
      <c r="N63" s="453">
        <f>L63-M63</f>
        <v>29</v>
      </c>
      <c r="O63" s="453">
        <f>$F63*N63</f>
        <v>2900</v>
      </c>
      <c r="P63" s="454">
        <f>O63/1000000</f>
        <v>0.0029</v>
      </c>
      <c r="Q63" s="184"/>
    </row>
    <row r="64" spans="1:17" ht="15.75" customHeight="1">
      <c r="A64" s="355"/>
      <c r="B64" s="385" t="s">
        <v>60</v>
      </c>
      <c r="C64" s="445"/>
      <c r="D64" s="480"/>
      <c r="E64" s="480"/>
      <c r="F64" s="445"/>
      <c r="G64" s="452"/>
      <c r="H64" s="453"/>
      <c r="I64" s="453"/>
      <c r="J64" s="453"/>
      <c r="K64" s="454"/>
      <c r="L64" s="452"/>
      <c r="M64" s="453"/>
      <c r="N64" s="453"/>
      <c r="O64" s="453"/>
      <c r="P64" s="454"/>
      <c r="Q64" s="184"/>
    </row>
    <row r="65" spans="1:17" ht="15.75" customHeight="1">
      <c r="A65" s="355">
        <v>38</v>
      </c>
      <c r="B65" s="473" t="s">
        <v>61</v>
      </c>
      <c r="C65" s="445">
        <v>4902521</v>
      </c>
      <c r="D65" s="481" t="s">
        <v>13</v>
      </c>
      <c r="E65" s="432" t="s">
        <v>363</v>
      </c>
      <c r="F65" s="445">
        <v>100</v>
      </c>
      <c r="G65" s="452">
        <v>31897</v>
      </c>
      <c r="H65" s="453">
        <v>31643</v>
      </c>
      <c r="I65" s="453">
        <f aca="true" t="shared" si="6" ref="I65:I71">G65-H65</f>
        <v>254</v>
      </c>
      <c r="J65" s="453">
        <f aca="true" t="shared" si="7" ref="J65:J71">$F65*I65</f>
        <v>25400</v>
      </c>
      <c r="K65" s="454">
        <f aca="true" t="shared" si="8" ref="K65:K71">J65/1000000</f>
        <v>0.0254</v>
      </c>
      <c r="L65" s="452">
        <v>10523</v>
      </c>
      <c r="M65" s="453">
        <v>10420</v>
      </c>
      <c r="N65" s="453">
        <f aca="true" t="shared" si="9" ref="N65:N71">L65-M65</f>
        <v>103</v>
      </c>
      <c r="O65" s="453">
        <f aca="true" t="shared" si="10" ref="O65:O71">$F65*N65</f>
        <v>10300</v>
      </c>
      <c r="P65" s="454">
        <f aca="true" t="shared" si="11" ref="P65:P71">O65/1000000</f>
        <v>0.0103</v>
      </c>
      <c r="Q65" s="184"/>
    </row>
    <row r="66" spans="1:17" ht="15.75" customHeight="1">
      <c r="A66" s="355">
        <v>39</v>
      </c>
      <c r="B66" s="473" t="s">
        <v>62</v>
      </c>
      <c r="C66" s="445">
        <v>4902522</v>
      </c>
      <c r="D66" s="481" t="s">
        <v>13</v>
      </c>
      <c r="E66" s="432" t="s">
        <v>363</v>
      </c>
      <c r="F66" s="445">
        <v>100</v>
      </c>
      <c r="G66" s="452">
        <v>840</v>
      </c>
      <c r="H66" s="453">
        <v>840</v>
      </c>
      <c r="I66" s="453">
        <f t="shared" si="6"/>
        <v>0</v>
      </c>
      <c r="J66" s="453">
        <f t="shared" si="7"/>
        <v>0</v>
      </c>
      <c r="K66" s="454">
        <f t="shared" si="8"/>
        <v>0</v>
      </c>
      <c r="L66" s="452">
        <v>185</v>
      </c>
      <c r="M66" s="453">
        <v>185</v>
      </c>
      <c r="N66" s="453">
        <f t="shared" si="9"/>
        <v>0</v>
      </c>
      <c r="O66" s="453">
        <f t="shared" si="10"/>
        <v>0</v>
      </c>
      <c r="P66" s="454">
        <f t="shared" si="11"/>
        <v>0</v>
      </c>
      <c r="Q66" s="184"/>
    </row>
    <row r="67" spans="1:17" ht="15.75" customHeight="1">
      <c r="A67" s="355">
        <v>40</v>
      </c>
      <c r="B67" s="473" t="s">
        <v>63</v>
      </c>
      <c r="C67" s="445">
        <v>4902523</v>
      </c>
      <c r="D67" s="481" t="s">
        <v>13</v>
      </c>
      <c r="E67" s="432" t="s">
        <v>363</v>
      </c>
      <c r="F67" s="445">
        <v>100</v>
      </c>
      <c r="G67" s="452">
        <v>999815</v>
      </c>
      <c r="H67" s="453">
        <v>999815</v>
      </c>
      <c r="I67" s="453">
        <f t="shared" si="6"/>
        <v>0</v>
      </c>
      <c r="J67" s="453">
        <f t="shared" si="7"/>
        <v>0</v>
      </c>
      <c r="K67" s="454">
        <f t="shared" si="8"/>
        <v>0</v>
      </c>
      <c r="L67" s="452">
        <v>999943</v>
      </c>
      <c r="M67" s="453">
        <v>999943</v>
      </c>
      <c r="N67" s="453">
        <f t="shared" si="9"/>
        <v>0</v>
      </c>
      <c r="O67" s="453">
        <f t="shared" si="10"/>
        <v>0</v>
      </c>
      <c r="P67" s="454">
        <f t="shared" si="11"/>
        <v>0</v>
      </c>
      <c r="Q67" s="184"/>
    </row>
    <row r="68" spans="1:17" ht="15.75" customHeight="1">
      <c r="A68" s="355">
        <v>41</v>
      </c>
      <c r="B68" s="473" t="s">
        <v>64</v>
      </c>
      <c r="C68" s="445">
        <v>4902524</v>
      </c>
      <c r="D68" s="481" t="s">
        <v>13</v>
      </c>
      <c r="E68" s="432" t="s">
        <v>363</v>
      </c>
      <c r="F68" s="445">
        <v>100</v>
      </c>
      <c r="G68" s="452">
        <v>0</v>
      </c>
      <c r="H68" s="453">
        <v>0</v>
      </c>
      <c r="I68" s="453">
        <f t="shared" si="6"/>
        <v>0</v>
      </c>
      <c r="J68" s="453">
        <f t="shared" si="7"/>
        <v>0</v>
      </c>
      <c r="K68" s="454">
        <f t="shared" si="8"/>
        <v>0</v>
      </c>
      <c r="L68" s="452">
        <v>0</v>
      </c>
      <c r="M68" s="453">
        <v>0</v>
      </c>
      <c r="N68" s="453">
        <f t="shared" si="9"/>
        <v>0</v>
      </c>
      <c r="O68" s="453">
        <f t="shared" si="10"/>
        <v>0</v>
      </c>
      <c r="P68" s="454">
        <f t="shared" si="11"/>
        <v>0</v>
      </c>
      <c r="Q68" s="184"/>
    </row>
    <row r="69" spans="1:17" ht="15.75" customHeight="1">
      <c r="A69" s="355">
        <v>42</v>
      </c>
      <c r="B69" s="473" t="s">
        <v>65</v>
      </c>
      <c r="C69" s="445">
        <v>4902525</v>
      </c>
      <c r="D69" s="481" t="s">
        <v>13</v>
      </c>
      <c r="E69" s="432" t="s">
        <v>363</v>
      </c>
      <c r="F69" s="445">
        <v>100</v>
      </c>
      <c r="G69" s="452">
        <v>0</v>
      </c>
      <c r="H69" s="453">
        <v>0</v>
      </c>
      <c r="I69" s="453">
        <f t="shared" si="6"/>
        <v>0</v>
      </c>
      <c r="J69" s="453">
        <f t="shared" si="7"/>
        <v>0</v>
      </c>
      <c r="K69" s="454">
        <f t="shared" si="8"/>
        <v>0</v>
      </c>
      <c r="L69" s="452">
        <v>0</v>
      </c>
      <c r="M69" s="453">
        <v>0</v>
      </c>
      <c r="N69" s="453">
        <f t="shared" si="9"/>
        <v>0</v>
      </c>
      <c r="O69" s="453">
        <f t="shared" si="10"/>
        <v>0</v>
      </c>
      <c r="P69" s="454">
        <f t="shared" si="11"/>
        <v>0</v>
      </c>
      <c r="Q69" s="184"/>
    </row>
    <row r="70" spans="1:17" ht="15.75" customHeight="1">
      <c r="A70" s="355">
        <v>43</v>
      </c>
      <c r="B70" s="473" t="s">
        <v>66</v>
      </c>
      <c r="C70" s="445">
        <v>4902526</v>
      </c>
      <c r="D70" s="481" t="s">
        <v>13</v>
      </c>
      <c r="E70" s="432" t="s">
        <v>363</v>
      </c>
      <c r="F70" s="445">
        <v>100</v>
      </c>
      <c r="G70" s="452">
        <v>15105</v>
      </c>
      <c r="H70" s="453">
        <v>14789</v>
      </c>
      <c r="I70" s="453">
        <f t="shared" si="6"/>
        <v>316</v>
      </c>
      <c r="J70" s="453">
        <f t="shared" si="7"/>
        <v>31600</v>
      </c>
      <c r="K70" s="454">
        <f t="shared" si="8"/>
        <v>0.0316</v>
      </c>
      <c r="L70" s="452">
        <v>10897</v>
      </c>
      <c r="M70" s="453">
        <v>10741</v>
      </c>
      <c r="N70" s="453">
        <f t="shared" si="9"/>
        <v>156</v>
      </c>
      <c r="O70" s="453">
        <f t="shared" si="10"/>
        <v>15600</v>
      </c>
      <c r="P70" s="454">
        <f t="shared" si="11"/>
        <v>0.0156</v>
      </c>
      <c r="Q70" s="184"/>
    </row>
    <row r="71" spans="1:17" ht="15.75" customHeight="1">
      <c r="A71" s="355">
        <v>44</v>
      </c>
      <c r="B71" s="473" t="s">
        <v>67</v>
      </c>
      <c r="C71" s="445">
        <v>4902527</v>
      </c>
      <c r="D71" s="481" t="s">
        <v>13</v>
      </c>
      <c r="E71" s="432" t="s">
        <v>363</v>
      </c>
      <c r="F71" s="445">
        <v>100</v>
      </c>
      <c r="G71" s="452">
        <v>998171</v>
      </c>
      <c r="H71" s="453">
        <v>998171</v>
      </c>
      <c r="I71" s="453">
        <f t="shared" si="6"/>
        <v>0</v>
      </c>
      <c r="J71" s="453">
        <f t="shared" si="7"/>
        <v>0</v>
      </c>
      <c r="K71" s="454">
        <f t="shared" si="8"/>
        <v>0</v>
      </c>
      <c r="L71" s="452">
        <v>947</v>
      </c>
      <c r="M71" s="453">
        <v>947</v>
      </c>
      <c r="N71" s="453">
        <f t="shared" si="9"/>
        <v>0</v>
      </c>
      <c r="O71" s="453">
        <f t="shared" si="10"/>
        <v>0</v>
      </c>
      <c r="P71" s="454">
        <f t="shared" si="11"/>
        <v>0</v>
      </c>
      <c r="Q71" s="184"/>
    </row>
    <row r="72" spans="1:17" ht="15.75" customHeight="1">
      <c r="A72" s="355"/>
      <c r="B72" s="385" t="s">
        <v>68</v>
      </c>
      <c r="C72" s="445"/>
      <c r="D72" s="480"/>
      <c r="E72" s="480"/>
      <c r="F72" s="445"/>
      <c r="G72" s="452"/>
      <c r="H72" s="453"/>
      <c r="I72" s="453"/>
      <c r="J72" s="453"/>
      <c r="K72" s="454"/>
      <c r="L72" s="452"/>
      <c r="M72" s="453"/>
      <c r="N72" s="453"/>
      <c r="O72" s="453"/>
      <c r="P72" s="454"/>
      <c r="Q72" s="184"/>
    </row>
    <row r="73" spans="1:17" ht="30.75" customHeight="1">
      <c r="A73" s="355">
        <v>45</v>
      </c>
      <c r="B73" s="473" t="s">
        <v>69</v>
      </c>
      <c r="C73" s="445">
        <v>4902529</v>
      </c>
      <c r="D73" s="481" t="s">
        <v>13</v>
      </c>
      <c r="E73" s="432" t="s">
        <v>363</v>
      </c>
      <c r="F73" s="445">
        <v>500</v>
      </c>
      <c r="G73" s="452">
        <v>3491</v>
      </c>
      <c r="H73" s="453">
        <v>3442</v>
      </c>
      <c r="I73" s="453">
        <f>G73-H73</f>
        <v>49</v>
      </c>
      <c r="J73" s="453">
        <f>$F73*I73</f>
        <v>24500</v>
      </c>
      <c r="K73" s="454">
        <f>J73/1000000</f>
        <v>0.0245</v>
      </c>
      <c r="L73" s="452">
        <v>29116</v>
      </c>
      <c r="M73" s="453">
        <v>29054</v>
      </c>
      <c r="N73" s="453">
        <f>L73-M73</f>
        <v>62</v>
      </c>
      <c r="O73" s="453">
        <f>$F73*N73</f>
        <v>31000</v>
      </c>
      <c r="P73" s="454">
        <f>O73/1000000</f>
        <v>0.031</v>
      </c>
      <c r="Q73" s="748" t="s">
        <v>419</v>
      </c>
    </row>
    <row r="74" spans="1:17" ht="15.75" customHeight="1">
      <c r="A74" s="355">
        <v>45</v>
      </c>
      <c r="B74" s="742" t="s">
        <v>69</v>
      </c>
      <c r="C74" s="743">
        <v>4865091</v>
      </c>
      <c r="D74" s="744" t="s">
        <v>13</v>
      </c>
      <c r="E74" s="745" t="s">
        <v>363</v>
      </c>
      <c r="F74" s="743">
        <v>500</v>
      </c>
      <c r="G74" s="452">
        <v>5085</v>
      </c>
      <c r="H74" s="453">
        <v>5083</v>
      </c>
      <c r="I74" s="453">
        <f>G74-H74</f>
        <v>2</v>
      </c>
      <c r="J74" s="453">
        <f>$F74*I74</f>
        <v>1000</v>
      </c>
      <c r="K74" s="454">
        <f>J74/1000000</f>
        <v>0.001</v>
      </c>
      <c r="L74" s="452">
        <v>22230</v>
      </c>
      <c r="M74" s="453">
        <v>22191</v>
      </c>
      <c r="N74" s="453">
        <f>L74-M74</f>
        <v>39</v>
      </c>
      <c r="O74" s="453">
        <f>$F74*N74</f>
        <v>19500</v>
      </c>
      <c r="P74" s="454">
        <f>O74/1000000</f>
        <v>0.0195</v>
      </c>
      <c r="Q74" s="591" t="s">
        <v>416</v>
      </c>
    </row>
    <row r="75" spans="1:17" ht="15.75" customHeight="1">
      <c r="A75" s="355">
        <v>46</v>
      </c>
      <c r="B75" s="473" t="s">
        <v>70</v>
      </c>
      <c r="C75" s="445">
        <v>4902530</v>
      </c>
      <c r="D75" s="481" t="s">
        <v>13</v>
      </c>
      <c r="E75" s="432" t="s">
        <v>363</v>
      </c>
      <c r="F75" s="445">
        <v>500</v>
      </c>
      <c r="G75" s="452">
        <v>3245</v>
      </c>
      <c r="H75" s="453">
        <v>3193</v>
      </c>
      <c r="I75" s="453">
        <f>G75-H75</f>
        <v>52</v>
      </c>
      <c r="J75" s="453">
        <f>$F75*I75</f>
        <v>26000</v>
      </c>
      <c r="K75" s="454">
        <f>J75/1000000</f>
        <v>0.026</v>
      </c>
      <c r="L75" s="452">
        <v>20396</v>
      </c>
      <c r="M75" s="453">
        <v>20288</v>
      </c>
      <c r="N75" s="453">
        <f>L75-M75</f>
        <v>108</v>
      </c>
      <c r="O75" s="453">
        <f>$F75*N75</f>
        <v>54000</v>
      </c>
      <c r="P75" s="454">
        <f>O75/1000000</f>
        <v>0.054</v>
      </c>
      <c r="Q75" s="184"/>
    </row>
    <row r="76" spans="1:17" ht="15.75" customHeight="1">
      <c r="A76" s="355">
        <v>47</v>
      </c>
      <c r="B76" s="473" t="s">
        <v>71</v>
      </c>
      <c r="C76" s="445">
        <v>4902531</v>
      </c>
      <c r="D76" s="481" t="s">
        <v>13</v>
      </c>
      <c r="E76" s="432" t="s">
        <v>363</v>
      </c>
      <c r="F76" s="445">
        <v>500</v>
      </c>
      <c r="G76" s="452">
        <v>3266</v>
      </c>
      <c r="H76" s="453">
        <v>3233</v>
      </c>
      <c r="I76" s="453">
        <f>G76-H76</f>
        <v>33</v>
      </c>
      <c r="J76" s="453">
        <f>$F76*I76</f>
        <v>16500</v>
      </c>
      <c r="K76" s="454">
        <f>J76/1000000</f>
        <v>0.0165</v>
      </c>
      <c r="L76" s="452">
        <v>13791</v>
      </c>
      <c r="M76" s="453">
        <v>13766</v>
      </c>
      <c r="N76" s="453">
        <f>L76-M76</f>
        <v>25</v>
      </c>
      <c r="O76" s="453">
        <f>$F76*N76</f>
        <v>12500</v>
      </c>
      <c r="P76" s="454">
        <f>O76/1000000</f>
        <v>0.0125</v>
      </c>
      <c r="Q76" s="184"/>
    </row>
    <row r="77" spans="1:17" ht="15.75" customHeight="1">
      <c r="A77" s="355">
        <v>48</v>
      </c>
      <c r="B77" s="473" t="s">
        <v>72</v>
      </c>
      <c r="C77" s="445">
        <v>4902532</v>
      </c>
      <c r="D77" s="481" t="s">
        <v>13</v>
      </c>
      <c r="E77" s="432" t="s">
        <v>363</v>
      </c>
      <c r="F77" s="445">
        <v>500</v>
      </c>
      <c r="G77" s="452">
        <v>3212</v>
      </c>
      <c r="H77" s="453">
        <v>3182</v>
      </c>
      <c r="I77" s="453">
        <f>G77-H77</f>
        <v>30</v>
      </c>
      <c r="J77" s="453">
        <f>$F77*I77</f>
        <v>15000</v>
      </c>
      <c r="K77" s="454">
        <f>J77/1000000</f>
        <v>0.015</v>
      </c>
      <c r="L77" s="452">
        <v>15945</v>
      </c>
      <c r="M77" s="453">
        <v>15876</v>
      </c>
      <c r="N77" s="453">
        <f>L77-M77</f>
        <v>69</v>
      </c>
      <c r="O77" s="453">
        <f>$F77*N77</f>
        <v>34500</v>
      </c>
      <c r="P77" s="454">
        <f>O77/1000000</f>
        <v>0.0345</v>
      </c>
      <c r="Q77" s="184"/>
    </row>
    <row r="78" spans="1:17" ht="15.75" customHeight="1">
      <c r="A78" s="355"/>
      <c r="B78" s="385" t="s">
        <v>74</v>
      </c>
      <c r="C78" s="445"/>
      <c r="D78" s="480"/>
      <c r="E78" s="480"/>
      <c r="F78" s="445"/>
      <c r="G78" s="452"/>
      <c r="H78" s="453"/>
      <c r="I78" s="453"/>
      <c r="J78" s="453"/>
      <c r="K78" s="454"/>
      <c r="L78" s="452"/>
      <c r="M78" s="453"/>
      <c r="N78" s="453"/>
      <c r="O78" s="453"/>
      <c r="P78" s="454"/>
      <c r="Q78" s="184"/>
    </row>
    <row r="79" spans="1:17" ht="15.75" customHeight="1">
      <c r="A79" s="355">
        <v>49</v>
      </c>
      <c r="B79" s="473" t="s">
        <v>67</v>
      </c>
      <c r="C79" s="445">
        <v>4902535</v>
      </c>
      <c r="D79" s="481" t="s">
        <v>13</v>
      </c>
      <c r="E79" s="432" t="s">
        <v>363</v>
      </c>
      <c r="F79" s="445">
        <v>100</v>
      </c>
      <c r="G79" s="452">
        <v>999785</v>
      </c>
      <c r="H79" s="453">
        <v>999941</v>
      </c>
      <c r="I79" s="453">
        <f aca="true" t="shared" si="12" ref="I79:I84">G79-H79</f>
        <v>-156</v>
      </c>
      <c r="J79" s="453">
        <f aca="true" t="shared" si="13" ref="J79:J84">$F79*I79</f>
        <v>-15600</v>
      </c>
      <c r="K79" s="454">
        <f aca="true" t="shared" si="14" ref="K79:K84">J79/1000000</f>
        <v>-0.0156</v>
      </c>
      <c r="L79" s="452">
        <v>5777</v>
      </c>
      <c r="M79" s="453">
        <v>5730</v>
      </c>
      <c r="N79" s="453">
        <f aca="true" t="shared" si="15" ref="N79:N84">L79-M79</f>
        <v>47</v>
      </c>
      <c r="O79" s="453">
        <f aca="true" t="shared" si="16" ref="O79:O84">$F79*N79</f>
        <v>4700</v>
      </c>
      <c r="P79" s="454">
        <f aca="true" t="shared" si="17" ref="P79:P84">O79/1000000</f>
        <v>0.0047</v>
      </c>
      <c r="Q79" s="184"/>
    </row>
    <row r="80" spans="1:17" ht="15.75" customHeight="1">
      <c r="A80" s="355">
        <v>50</v>
      </c>
      <c r="B80" s="473" t="s">
        <v>75</v>
      </c>
      <c r="C80" s="445">
        <v>4902536</v>
      </c>
      <c r="D80" s="481" t="s">
        <v>13</v>
      </c>
      <c r="E80" s="432" t="s">
        <v>363</v>
      </c>
      <c r="F80" s="445">
        <v>100</v>
      </c>
      <c r="G80" s="452">
        <v>2674</v>
      </c>
      <c r="H80" s="453">
        <v>2594</v>
      </c>
      <c r="I80" s="453">
        <f t="shared" si="12"/>
        <v>80</v>
      </c>
      <c r="J80" s="453">
        <f t="shared" si="13"/>
        <v>8000</v>
      </c>
      <c r="K80" s="454">
        <f t="shared" si="14"/>
        <v>0.008</v>
      </c>
      <c r="L80" s="452">
        <v>13597</v>
      </c>
      <c r="M80" s="453">
        <v>13582</v>
      </c>
      <c r="N80" s="453">
        <f t="shared" si="15"/>
        <v>15</v>
      </c>
      <c r="O80" s="453">
        <f t="shared" si="16"/>
        <v>1500</v>
      </c>
      <c r="P80" s="454">
        <f t="shared" si="17"/>
        <v>0.0015</v>
      </c>
      <c r="Q80" s="184"/>
    </row>
    <row r="81" spans="1:17" ht="15.75" customHeight="1">
      <c r="A81" s="355">
        <v>51</v>
      </c>
      <c r="B81" s="473" t="s">
        <v>88</v>
      </c>
      <c r="C81" s="445">
        <v>4902537</v>
      </c>
      <c r="D81" s="481" t="s">
        <v>13</v>
      </c>
      <c r="E81" s="432" t="s">
        <v>363</v>
      </c>
      <c r="F81" s="445">
        <v>100</v>
      </c>
      <c r="G81" s="452">
        <v>7145</v>
      </c>
      <c r="H81" s="453">
        <v>6597</v>
      </c>
      <c r="I81" s="453">
        <f t="shared" si="12"/>
        <v>548</v>
      </c>
      <c r="J81" s="453">
        <f t="shared" si="13"/>
        <v>54800</v>
      </c>
      <c r="K81" s="454">
        <f t="shared" si="14"/>
        <v>0.0548</v>
      </c>
      <c r="L81" s="452">
        <v>48700</v>
      </c>
      <c r="M81" s="453">
        <v>48646</v>
      </c>
      <c r="N81" s="453">
        <f t="shared" si="15"/>
        <v>54</v>
      </c>
      <c r="O81" s="453">
        <f t="shared" si="16"/>
        <v>5400</v>
      </c>
      <c r="P81" s="454">
        <f t="shared" si="17"/>
        <v>0.0054</v>
      </c>
      <c r="Q81" s="184"/>
    </row>
    <row r="82" spans="1:17" ht="15.75" customHeight="1">
      <c r="A82" s="355">
        <v>52</v>
      </c>
      <c r="B82" s="473" t="s">
        <v>76</v>
      </c>
      <c r="C82" s="445">
        <v>4902538</v>
      </c>
      <c r="D82" s="481" t="s">
        <v>13</v>
      </c>
      <c r="E82" s="432" t="s">
        <v>363</v>
      </c>
      <c r="F82" s="445">
        <v>100</v>
      </c>
      <c r="G82" s="452">
        <v>8123</v>
      </c>
      <c r="H82" s="453">
        <v>8161</v>
      </c>
      <c r="I82" s="453">
        <f t="shared" si="12"/>
        <v>-38</v>
      </c>
      <c r="J82" s="453">
        <f t="shared" si="13"/>
        <v>-3800</v>
      </c>
      <c r="K82" s="454">
        <f t="shared" si="14"/>
        <v>-0.0038</v>
      </c>
      <c r="L82" s="452">
        <v>19085</v>
      </c>
      <c r="M82" s="453">
        <v>19093</v>
      </c>
      <c r="N82" s="453">
        <f t="shared" si="15"/>
        <v>-8</v>
      </c>
      <c r="O82" s="453">
        <f t="shared" si="16"/>
        <v>-800</v>
      </c>
      <c r="P82" s="454">
        <f t="shared" si="17"/>
        <v>-0.0008</v>
      </c>
      <c r="Q82" s="184"/>
    </row>
    <row r="83" spans="1:17" ht="15.75" customHeight="1">
      <c r="A83" s="355">
        <v>53</v>
      </c>
      <c r="B83" s="473" t="s">
        <v>77</v>
      </c>
      <c r="C83" s="445">
        <v>4902539</v>
      </c>
      <c r="D83" s="481" t="s">
        <v>13</v>
      </c>
      <c r="E83" s="432" t="s">
        <v>363</v>
      </c>
      <c r="F83" s="445">
        <v>100</v>
      </c>
      <c r="G83" s="452">
        <v>999586</v>
      </c>
      <c r="H83" s="453">
        <v>999622</v>
      </c>
      <c r="I83" s="453">
        <f t="shared" si="12"/>
        <v>-36</v>
      </c>
      <c r="J83" s="453">
        <f t="shared" si="13"/>
        <v>-3600</v>
      </c>
      <c r="K83" s="454">
        <f t="shared" si="14"/>
        <v>-0.0036</v>
      </c>
      <c r="L83" s="452">
        <v>256</v>
      </c>
      <c r="M83" s="453">
        <v>239</v>
      </c>
      <c r="N83" s="453">
        <f t="shared" si="15"/>
        <v>17</v>
      </c>
      <c r="O83" s="453">
        <f t="shared" si="16"/>
        <v>1700</v>
      </c>
      <c r="P83" s="454">
        <f t="shared" si="17"/>
        <v>0.0017</v>
      </c>
      <c r="Q83" s="184"/>
    </row>
    <row r="84" spans="1:17" ht="15.75" customHeight="1">
      <c r="A84" s="355">
        <v>54</v>
      </c>
      <c r="B84" s="473" t="s">
        <v>63</v>
      </c>
      <c r="C84" s="445">
        <v>4902540</v>
      </c>
      <c r="D84" s="481" t="s">
        <v>13</v>
      </c>
      <c r="E84" s="432" t="s">
        <v>363</v>
      </c>
      <c r="F84" s="445">
        <v>100</v>
      </c>
      <c r="G84" s="452">
        <v>15</v>
      </c>
      <c r="H84" s="453">
        <v>15</v>
      </c>
      <c r="I84" s="453">
        <f t="shared" si="12"/>
        <v>0</v>
      </c>
      <c r="J84" s="453">
        <f t="shared" si="13"/>
        <v>0</v>
      </c>
      <c r="K84" s="454">
        <f t="shared" si="14"/>
        <v>0</v>
      </c>
      <c r="L84" s="452">
        <v>13398</v>
      </c>
      <c r="M84" s="453">
        <v>13398</v>
      </c>
      <c r="N84" s="453">
        <f t="shared" si="15"/>
        <v>0</v>
      </c>
      <c r="O84" s="453">
        <f t="shared" si="16"/>
        <v>0</v>
      </c>
      <c r="P84" s="454">
        <f t="shared" si="17"/>
        <v>0</v>
      </c>
      <c r="Q84" s="184"/>
    </row>
    <row r="85" spans="1:17" ht="15.75" customHeight="1">
      <c r="A85" s="355"/>
      <c r="B85" s="473"/>
      <c r="C85" s="445"/>
      <c r="D85" s="481"/>
      <c r="E85" s="481"/>
      <c r="F85" s="445"/>
      <c r="G85" s="452"/>
      <c r="H85" s="453"/>
      <c r="I85" s="453"/>
      <c r="J85" s="453"/>
      <c r="K85" s="454"/>
      <c r="L85" s="452"/>
      <c r="M85" s="453"/>
      <c r="N85" s="453"/>
      <c r="O85" s="453"/>
      <c r="P85" s="454"/>
      <c r="Q85" s="184"/>
    </row>
    <row r="86" spans="1:17" ht="15.75" customHeight="1">
      <c r="A86" s="355"/>
      <c r="B86" s="385" t="s">
        <v>78</v>
      </c>
      <c r="C86" s="445"/>
      <c r="D86" s="480"/>
      <c r="E86" s="480"/>
      <c r="F86" s="445"/>
      <c r="G86" s="452"/>
      <c r="H86" s="453"/>
      <c r="I86" s="453"/>
      <c r="J86" s="453"/>
      <c r="K86" s="454"/>
      <c r="L86" s="452"/>
      <c r="M86" s="453"/>
      <c r="N86" s="453"/>
      <c r="O86" s="453"/>
      <c r="P86" s="454"/>
      <c r="Q86" s="184"/>
    </row>
    <row r="87" spans="1:17" ht="15.75" customHeight="1">
      <c r="A87" s="355">
        <v>55</v>
      </c>
      <c r="B87" s="473" t="s">
        <v>79</v>
      </c>
      <c r="C87" s="445">
        <v>4902541</v>
      </c>
      <c r="D87" s="481" t="s">
        <v>13</v>
      </c>
      <c r="E87" s="432" t="s">
        <v>363</v>
      </c>
      <c r="F87" s="445">
        <v>100</v>
      </c>
      <c r="G87" s="452">
        <v>2336</v>
      </c>
      <c r="H87" s="453">
        <v>2223</v>
      </c>
      <c r="I87" s="453">
        <f>G87-H87</f>
        <v>113</v>
      </c>
      <c r="J87" s="453">
        <f>$F87*I87</f>
        <v>11300</v>
      </c>
      <c r="K87" s="454">
        <f>J87/1000000</f>
        <v>0.0113</v>
      </c>
      <c r="L87" s="452">
        <v>61617</v>
      </c>
      <c r="M87" s="453">
        <v>61147</v>
      </c>
      <c r="N87" s="453">
        <f>L87-M87</f>
        <v>470</v>
      </c>
      <c r="O87" s="453">
        <f>$F87*N87</f>
        <v>47000</v>
      </c>
      <c r="P87" s="454">
        <f>O87/1000000</f>
        <v>0.047</v>
      </c>
      <c r="Q87" s="184"/>
    </row>
    <row r="88" spans="1:17" ht="15.75" customHeight="1">
      <c r="A88" s="355">
        <v>56</v>
      </c>
      <c r="B88" s="473" t="s">
        <v>80</v>
      </c>
      <c r="C88" s="445">
        <v>4902542</v>
      </c>
      <c r="D88" s="481" t="s">
        <v>13</v>
      </c>
      <c r="E88" s="432" t="s">
        <v>363</v>
      </c>
      <c r="F88" s="445">
        <v>100</v>
      </c>
      <c r="G88" s="452">
        <v>3967</v>
      </c>
      <c r="H88" s="453">
        <v>3763</v>
      </c>
      <c r="I88" s="453">
        <f>G88-H88</f>
        <v>204</v>
      </c>
      <c r="J88" s="453">
        <f>$F88*I88</f>
        <v>20400</v>
      </c>
      <c r="K88" s="454">
        <f>J88/1000000</f>
        <v>0.0204</v>
      </c>
      <c r="L88" s="452">
        <v>52713</v>
      </c>
      <c r="M88" s="453">
        <v>52466</v>
      </c>
      <c r="N88" s="453">
        <f>L88-M88</f>
        <v>247</v>
      </c>
      <c r="O88" s="453">
        <f>$F88*N88</f>
        <v>24700</v>
      </c>
      <c r="P88" s="454">
        <f>O88/1000000</f>
        <v>0.0247</v>
      </c>
      <c r="Q88" s="184"/>
    </row>
    <row r="89" spans="1:17" ht="15.75" customHeight="1">
      <c r="A89" s="355">
        <v>57</v>
      </c>
      <c r="B89" s="473" t="s">
        <v>81</v>
      </c>
      <c r="C89" s="445">
        <v>4902543</v>
      </c>
      <c r="D89" s="481" t="s">
        <v>13</v>
      </c>
      <c r="E89" s="432" t="s">
        <v>363</v>
      </c>
      <c r="F89" s="445">
        <v>100</v>
      </c>
      <c r="G89" s="452">
        <v>4668</v>
      </c>
      <c r="H89" s="453">
        <v>4445</v>
      </c>
      <c r="I89" s="453">
        <f>G89-H89</f>
        <v>223</v>
      </c>
      <c r="J89" s="453">
        <f>$F89*I89</f>
        <v>22300</v>
      </c>
      <c r="K89" s="454">
        <f>J89/1000000</f>
        <v>0.0223</v>
      </c>
      <c r="L89" s="452">
        <v>75877</v>
      </c>
      <c r="M89" s="453">
        <v>75462</v>
      </c>
      <c r="N89" s="453">
        <f>L89-M89</f>
        <v>415</v>
      </c>
      <c r="O89" s="453">
        <f>$F89*N89</f>
        <v>41500</v>
      </c>
      <c r="P89" s="454">
        <f>O89/1000000</f>
        <v>0.0415</v>
      </c>
      <c r="Q89" s="184"/>
    </row>
    <row r="90" spans="1:17" ht="15.75" customHeight="1">
      <c r="A90" s="355"/>
      <c r="B90" s="385" t="s">
        <v>35</v>
      </c>
      <c r="C90" s="445"/>
      <c r="D90" s="480"/>
      <c r="E90" s="480"/>
      <c r="F90" s="445"/>
      <c r="G90" s="452"/>
      <c r="H90" s="453"/>
      <c r="I90" s="453"/>
      <c r="J90" s="453"/>
      <c r="K90" s="454"/>
      <c r="L90" s="452"/>
      <c r="M90" s="453"/>
      <c r="N90" s="453"/>
      <c r="O90" s="453"/>
      <c r="P90" s="454"/>
      <c r="Q90" s="184"/>
    </row>
    <row r="91" spans="1:17" ht="15.75" customHeight="1">
      <c r="A91" s="355">
        <v>58</v>
      </c>
      <c r="B91" s="473" t="s">
        <v>73</v>
      </c>
      <c r="C91" s="445">
        <v>4864807</v>
      </c>
      <c r="D91" s="481" t="s">
        <v>13</v>
      </c>
      <c r="E91" s="432" t="s">
        <v>363</v>
      </c>
      <c r="F91" s="445">
        <v>100</v>
      </c>
      <c r="G91" s="452">
        <v>107538</v>
      </c>
      <c r="H91" s="453">
        <v>103049</v>
      </c>
      <c r="I91" s="453">
        <f>G91-H91</f>
        <v>4489</v>
      </c>
      <c r="J91" s="453">
        <f>$F91*I91</f>
        <v>448900</v>
      </c>
      <c r="K91" s="454">
        <f>J91/1000000</f>
        <v>0.4489</v>
      </c>
      <c r="L91" s="452">
        <v>26728</v>
      </c>
      <c r="M91" s="453">
        <v>26728</v>
      </c>
      <c r="N91" s="453">
        <f>L91-M91</f>
        <v>0</v>
      </c>
      <c r="O91" s="453">
        <f>$F91*N91</f>
        <v>0</v>
      </c>
      <c r="P91" s="454">
        <f>O91/1000000</f>
        <v>0</v>
      </c>
      <c r="Q91" s="184"/>
    </row>
    <row r="92" spans="1:17" ht="15.75" customHeight="1">
      <c r="A92" s="355">
        <v>59</v>
      </c>
      <c r="B92" s="473" t="s">
        <v>258</v>
      </c>
      <c r="C92" s="445">
        <v>4865086</v>
      </c>
      <c r="D92" s="481" t="s">
        <v>13</v>
      </c>
      <c r="E92" s="432" t="s">
        <v>363</v>
      </c>
      <c r="F92" s="445">
        <v>100</v>
      </c>
      <c r="G92" s="452">
        <v>14749</v>
      </c>
      <c r="H92" s="453">
        <v>13878</v>
      </c>
      <c r="I92" s="453">
        <f>G92-H92</f>
        <v>871</v>
      </c>
      <c r="J92" s="453">
        <f>$F92*I92</f>
        <v>87100</v>
      </c>
      <c r="K92" s="454">
        <f>J92/1000000</f>
        <v>0.0871</v>
      </c>
      <c r="L92" s="452">
        <v>33449</v>
      </c>
      <c r="M92" s="453">
        <v>33449</v>
      </c>
      <c r="N92" s="453">
        <f>L92-M92</f>
        <v>0</v>
      </c>
      <c r="O92" s="453">
        <f>$F92*N92</f>
        <v>0</v>
      </c>
      <c r="P92" s="454">
        <f>O92/1000000</f>
        <v>0</v>
      </c>
      <c r="Q92" s="184"/>
    </row>
    <row r="93" spans="1:17" ht="15.75" customHeight="1">
      <c r="A93" s="355">
        <v>60</v>
      </c>
      <c r="B93" s="473" t="s">
        <v>86</v>
      </c>
      <c r="C93" s="445">
        <v>4902571</v>
      </c>
      <c r="D93" s="481" t="s">
        <v>13</v>
      </c>
      <c r="E93" s="432" t="s">
        <v>363</v>
      </c>
      <c r="F93" s="445">
        <v>-300</v>
      </c>
      <c r="G93" s="452">
        <v>2</v>
      </c>
      <c r="H93" s="453">
        <v>2</v>
      </c>
      <c r="I93" s="453">
        <f>G93-H93</f>
        <v>0</v>
      </c>
      <c r="J93" s="453">
        <f>$F93*I93</f>
        <v>0</v>
      </c>
      <c r="K93" s="454">
        <f>J93/1000000</f>
        <v>0</v>
      </c>
      <c r="L93" s="452">
        <v>999952</v>
      </c>
      <c r="M93" s="453">
        <v>999952</v>
      </c>
      <c r="N93" s="453">
        <f>L93-M93</f>
        <v>0</v>
      </c>
      <c r="O93" s="453">
        <f>$F93*N93</f>
        <v>0</v>
      </c>
      <c r="P93" s="454">
        <f>O93/1000000</f>
        <v>0</v>
      </c>
      <c r="Q93" s="184"/>
    </row>
    <row r="94" spans="1:17" ht="15.75" customHeight="1">
      <c r="A94" s="355"/>
      <c r="B94" s="473"/>
      <c r="C94" s="445"/>
      <c r="D94" s="481"/>
      <c r="E94" s="482"/>
      <c r="F94" s="445"/>
      <c r="G94" s="452"/>
      <c r="H94" s="453"/>
      <c r="I94" s="453"/>
      <c r="J94" s="453"/>
      <c r="K94" s="454"/>
      <c r="L94" s="452"/>
      <c r="M94" s="453"/>
      <c r="N94" s="453"/>
      <c r="O94" s="453"/>
      <c r="P94" s="454"/>
      <c r="Q94" s="184"/>
    </row>
    <row r="95" spans="1:17" ht="15.75" customHeight="1">
      <c r="A95" s="355"/>
      <c r="B95" s="469" t="s">
        <v>82</v>
      </c>
      <c r="C95" s="443"/>
      <c r="D95" s="476"/>
      <c r="E95" s="476"/>
      <c r="F95" s="443"/>
      <c r="G95" s="452"/>
      <c r="H95" s="453"/>
      <c r="I95" s="453"/>
      <c r="J95" s="453"/>
      <c r="K95" s="454"/>
      <c r="L95" s="452"/>
      <c r="M95" s="453"/>
      <c r="N95" s="453"/>
      <c r="O95" s="453"/>
      <c r="P95" s="454"/>
      <c r="Q95" s="184"/>
    </row>
    <row r="96" spans="1:17" ht="23.25">
      <c r="A96" s="422">
        <v>61</v>
      </c>
      <c r="B96" s="550" t="s">
        <v>83</v>
      </c>
      <c r="C96" s="443">
        <v>4865087</v>
      </c>
      <c r="D96" s="476" t="s">
        <v>13</v>
      </c>
      <c r="E96" s="432" t="s">
        <v>363</v>
      </c>
      <c r="F96" s="443">
        <v>-400</v>
      </c>
      <c r="G96" s="452">
        <v>4570</v>
      </c>
      <c r="H96" s="453">
        <v>4570</v>
      </c>
      <c r="I96" s="453">
        <f>G96-H96</f>
        <v>0</v>
      </c>
      <c r="J96" s="453">
        <f>$F96*I96</f>
        <v>0</v>
      </c>
      <c r="K96" s="454">
        <f>J96/1000000</f>
        <v>0</v>
      </c>
      <c r="L96" s="452">
        <v>12609</v>
      </c>
      <c r="M96" s="453">
        <v>12608</v>
      </c>
      <c r="N96" s="453">
        <f>L96-M96</f>
        <v>1</v>
      </c>
      <c r="O96" s="453">
        <f>$F96*N96</f>
        <v>-400</v>
      </c>
      <c r="P96" s="454">
        <f>O96/1000000</f>
        <v>-0.0004</v>
      </c>
      <c r="Q96" s="714"/>
    </row>
    <row r="97" spans="1:17" ht="23.25">
      <c r="A97" s="422">
        <v>62</v>
      </c>
      <c r="B97" s="550" t="s">
        <v>84</v>
      </c>
      <c r="C97" s="443">
        <v>4902516</v>
      </c>
      <c r="D97" s="476" t="s">
        <v>13</v>
      </c>
      <c r="E97" s="432" t="s">
        <v>363</v>
      </c>
      <c r="F97" s="443">
        <v>100</v>
      </c>
      <c r="G97" s="452">
        <v>999305</v>
      </c>
      <c r="H97" s="453">
        <v>999305</v>
      </c>
      <c r="I97" s="453">
        <f>G97-H97</f>
        <v>0</v>
      </c>
      <c r="J97" s="453">
        <f>$F97*I97</f>
        <v>0</v>
      </c>
      <c r="K97" s="454">
        <f>J97/1000000</f>
        <v>0</v>
      </c>
      <c r="L97" s="452">
        <v>999292</v>
      </c>
      <c r="M97" s="453">
        <v>999157</v>
      </c>
      <c r="N97" s="453">
        <f>L97-M97</f>
        <v>135</v>
      </c>
      <c r="O97" s="453">
        <f>$F97*N97</f>
        <v>13500</v>
      </c>
      <c r="P97" s="454">
        <f>O97/1000000</f>
        <v>0.0135</v>
      </c>
      <c r="Q97" s="184"/>
    </row>
    <row r="98" spans="1:17" ht="16.5">
      <c r="A98" s="422"/>
      <c r="B98" s="446"/>
      <c r="C98" s="443"/>
      <c r="D98" s="476"/>
      <c r="E98" s="432"/>
      <c r="F98" s="443"/>
      <c r="G98" s="455"/>
      <c r="H98" s="456"/>
      <c r="I98" s="456"/>
      <c r="J98" s="456"/>
      <c r="K98" s="463"/>
      <c r="L98" s="455"/>
      <c r="M98" s="456"/>
      <c r="N98" s="456"/>
      <c r="O98" s="456"/>
      <c r="P98" s="463"/>
      <c r="Q98" s="184"/>
    </row>
    <row r="99" spans="1:17" ht="15.75" customHeight="1" thickBot="1">
      <c r="A99" s="444"/>
      <c r="B99" s="447"/>
      <c r="C99" s="426"/>
      <c r="D99" s="409"/>
      <c r="E99" s="427"/>
      <c r="F99" s="409"/>
      <c r="G99" s="464"/>
      <c r="H99" s="465"/>
      <c r="I99" s="458"/>
      <c r="J99" s="458"/>
      <c r="K99" s="459"/>
      <c r="L99" s="464"/>
      <c r="M99" s="465"/>
      <c r="N99" s="458"/>
      <c r="O99" s="458"/>
      <c r="P99" s="459"/>
      <c r="Q99" s="185"/>
    </row>
    <row r="100" spans="7:16" ht="13.5" thickTop="1">
      <c r="G100" s="19"/>
      <c r="H100" s="19"/>
      <c r="I100" s="19"/>
      <c r="J100" s="19"/>
      <c r="L100" s="19"/>
      <c r="M100" s="19"/>
      <c r="N100" s="19"/>
      <c r="O100" s="19"/>
      <c r="P100" s="19"/>
    </row>
    <row r="101" spans="2:16" ht="12.75">
      <c r="B101" s="18"/>
      <c r="G101" s="19"/>
      <c r="H101" s="19"/>
      <c r="I101" s="19"/>
      <c r="J101" s="19"/>
      <c r="K101" s="19"/>
      <c r="L101" s="19"/>
      <c r="M101" s="19"/>
      <c r="N101" s="19"/>
      <c r="O101" s="19"/>
      <c r="P101" s="19"/>
    </row>
    <row r="102" spans="2:16" ht="18">
      <c r="B102" s="187" t="s">
        <v>257</v>
      </c>
      <c r="G102" s="19"/>
      <c r="H102" s="19"/>
      <c r="I102" s="19"/>
      <c r="J102" s="19"/>
      <c r="K102" s="624">
        <f>SUM(K8:K99)</f>
        <v>-2.2077999999999998</v>
      </c>
      <c r="L102" s="19"/>
      <c r="M102" s="19"/>
      <c r="N102" s="19"/>
      <c r="O102" s="19"/>
      <c r="P102" s="186">
        <f>SUM(P8:P99)</f>
        <v>1.7067999999999999</v>
      </c>
    </row>
    <row r="103" spans="2:16" ht="12.75">
      <c r="B103" s="18"/>
      <c r="G103" s="19"/>
      <c r="H103" s="19"/>
      <c r="I103" s="19"/>
      <c r="J103" s="19"/>
      <c r="K103" s="19"/>
      <c r="L103" s="19"/>
      <c r="M103" s="19"/>
      <c r="N103" s="19"/>
      <c r="O103" s="19"/>
      <c r="P103" s="19"/>
    </row>
    <row r="104" spans="2:16" ht="12.75">
      <c r="B104" s="18"/>
      <c r="G104" s="19"/>
      <c r="H104" s="19"/>
      <c r="I104" s="19"/>
      <c r="J104" s="19"/>
      <c r="K104" s="19"/>
      <c r="L104" s="19"/>
      <c r="M104" s="19"/>
      <c r="N104" s="19"/>
      <c r="O104" s="19"/>
      <c r="P104" s="19"/>
    </row>
    <row r="105" spans="2:16" ht="12.75">
      <c r="B105" s="18"/>
      <c r="G105" s="19"/>
      <c r="H105" s="19"/>
      <c r="I105" s="19"/>
      <c r="J105" s="19"/>
      <c r="K105" s="19"/>
      <c r="L105" s="19"/>
      <c r="M105" s="19"/>
      <c r="N105" s="19"/>
      <c r="O105" s="19"/>
      <c r="P105" s="19"/>
    </row>
    <row r="106" spans="2:16" ht="12.75">
      <c r="B106" s="18"/>
      <c r="G106" s="19"/>
      <c r="H106" s="19"/>
      <c r="I106" s="19"/>
      <c r="J106" s="19"/>
      <c r="K106" s="19"/>
      <c r="L106" s="19"/>
      <c r="M106" s="19"/>
      <c r="N106" s="19"/>
      <c r="O106" s="19"/>
      <c r="P106" s="19"/>
    </row>
    <row r="107" spans="2:16" ht="12.75">
      <c r="B107" s="18"/>
      <c r="G107" s="19"/>
      <c r="H107" s="19"/>
      <c r="I107" s="19"/>
      <c r="J107" s="19"/>
      <c r="K107" s="19"/>
      <c r="L107" s="19"/>
      <c r="M107" s="19"/>
      <c r="N107" s="19"/>
      <c r="O107" s="19"/>
      <c r="P107" s="19"/>
    </row>
    <row r="108" spans="1:16" ht="15.75">
      <c r="A108" s="17"/>
      <c r="G108" s="19"/>
      <c r="H108" s="19"/>
      <c r="I108" s="19"/>
      <c r="J108" s="19"/>
      <c r="K108" s="19"/>
      <c r="L108" s="19"/>
      <c r="M108" s="19"/>
      <c r="N108" s="19"/>
      <c r="O108" s="19"/>
      <c r="P108" s="19"/>
    </row>
    <row r="109" spans="1:17" ht="24" thickBot="1">
      <c r="A109" s="228" t="s">
        <v>256</v>
      </c>
      <c r="G109" s="21"/>
      <c r="H109" s="21"/>
      <c r="I109" s="100" t="s">
        <v>8</v>
      </c>
      <c r="J109" s="21"/>
      <c r="K109" s="21"/>
      <c r="L109" s="21"/>
      <c r="M109" s="21"/>
      <c r="N109" s="100" t="s">
        <v>7</v>
      </c>
      <c r="O109" s="21"/>
      <c r="P109" s="21"/>
      <c r="Q109" s="221" t="str">
        <f>Q1</f>
        <v>NOVEMBER-2011</v>
      </c>
    </row>
    <row r="110" spans="1:17" ht="39.75" thickBot="1" thickTop="1">
      <c r="A110" s="101" t="s">
        <v>9</v>
      </c>
      <c r="B110" s="40" t="s">
        <v>10</v>
      </c>
      <c r="C110" s="41" t="s">
        <v>1</v>
      </c>
      <c r="D110" s="41" t="s">
        <v>2</v>
      </c>
      <c r="E110" s="41" t="s">
        <v>3</v>
      </c>
      <c r="F110" s="41" t="s">
        <v>11</v>
      </c>
      <c r="G110" s="43" t="str">
        <f>G5</f>
        <v>FINAL READING 01/12/11</v>
      </c>
      <c r="H110" s="41" t="str">
        <f>H5</f>
        <v>INTIAL READING 01/11/11</v>
      </c>
      <c r="I110" s="41" t="s">
        <v>4</v>
      </c>
      <c r="J110" s="41" t="s">
        <v>5</v>
      </c>
      <c r="K110" s="42" t="s">
        <v>6</v>
      </c>
      <c r="L110" s="43" t="str">
        <f>G5</f>
        <v>FINAL READING 01/12/11</v>
      </c>
      <c r="M110" s="41" t="str">
        <f>H5</f>
        <v>INTIAL READING 01/11/11</v>
      </c>
      <c r="N110" s="41" t="s">
        <v>4</v>
      </c>
      <c r="O110" s="41" t="s">
        <v>5</v>
      </c>
      <c r="P110" s="42" t="s">
        <v>6</v>
      </c>
      <c r="Q110" s="42" t="s">
        <v>326</v>
      </c>
    </row>
    <row r="111" spans="1:16" ht="8.25" customHeight="1" thickBot="1" thickTop="1">
      <c r="A111" s="15"/>
      <c r="B111" s="12"/>
      <c r="C111" s="11"/>
      <c r="D111" s="11"/>
      <c r="E111" s="11"/>
      <c r="F111" s="11"/>
      <c r="G111" s="19"/>
      <c r="H111" s="19"/>
      <c r="I111" s="19"/>
      <c r="J111" s="19"/>
      <c r="K111" s="19"/>
      <c r="L111" s="19"/>
      <c r="M111" s="19"/>
      <c r="N111" s="19"/>
      <c r="O111" s="19"/>
      <c r="P111" s="19"/>
    </row>
    <row r="112" spans="1:17" ht="15.75" customHeight="1" thickTop="1">
      <c r="A112" s="448"/>
      <c r="B112" s="449" t="s">
        <v>29</v>
      </c>
      <c r="C112" s="423"/>
      <c r="D112" s="408"/>
      <c r="E112" s="408"/>
      <c r="F112" s="408"/>
      <c r="G112" s="105"/>
      <c r="H112" s="28"/>
      <c r="I112" s="28"/>
      <c r="J112" s="28"/>
      <c r="K112" s="29"/>
      <c r="L112" s="105"/>
      <c r="M112" s="28"/>
      <c r="N112" s="28"/>
      <c r="O112" s="28"/>
      <c r="P112" s="29"/>
      <c r="Q112" s="183"/>
    </row>
    <row r="113" spans="1:17" ht="15.75" customHeight="1">
      <c r="A113" s="422">
        <v>1</v>
      </c>
      <c r="B113" s="468" t="s">
        <v>85</v>
      </c>
      <c r="C113" s="443">
        <v>4865092</v>
      </c>
      <c r="D113" s="432" t="s">
        <v>13</v>
      </c>
      <c r="E113" s="432" t="s">
        <v>363</v>
      </c>
      <c r="F113" s="443">
        <v>-100</v>
      </c>
      <c r="G113" s="452">
        <v>5570</v>
      </c>
      <c r="H113" s="453">
        <v>5159</v>
      </c>
      <c r="I113" s="453">
        <f>G113-H113</f>
        <v>411</v>
      </c>
      <c r="J113" s="453">
        <f aca="true" t="shared" si="18" ref="J113:J124">$F113*I113</f>
        <v>-41100</v>
      </c>
      <c r="K113" s="454">
        <f aca="true" t="shared" si="19" ref="K113:K124">J113/1000000</f>
        <v>-0.0411</v>
      </c>
      <c r="L113" s="452">
        <v>8885</v>
      </c>
      <c r="M113" s="453">
        <v>8664</v>
      </c>
      <c r="N113" s="453">
        <f>L113-M113</f>
        <v>221</v>
      </c>
      <c r="O113" s="453">
        <f aca="true" t="shared" si="20" ref="O113:O124">$F113*N113</f>
        <v>-22100</v>
      </c>
      <c r="P113" s="454">
        <f aca="true" t="shared" si="21" ref="P113:P124">O113/1000000</f>
        <v>-0.0221</v>
      </c>
      <c r="Q113" s="184"/>
    </row>
    <row r="114" spans="1:17" ht="16.5">
      <c r="A114" s="422"/>
      <c r="B114" s="469" t="s">
        <v>42</v>
      </c>
      <c r="C114" s="443"/>
      <c r="D114" s="477"/>
      <c r="E114" s="477"/>
      <c r="F114" s="443"/>
      <c r="G114" s="452"/>
      <c r="H114" s="453"/>
      <c r="I114" s="453"/>
      <c r="J114" s="453"/>
      <c r="K114" s="454"/>
      <c r="L114" s="452"/>
      <c r="M114" s="453"/>
      <c r="N114" s="453"/>
      <c r="O114" s="453"/>
      <c r="P114" s="454"/>
      <c r="Q114" s="184"/>
    </row>
    <row r="115" spans="1:17" ht="16.5">
      <c r="A115" s="422">
        <v>2</v>
      </c>
      <c r="B115" s="468" t="s">
        <v>43</v>
      </c>
      <c r="C115" s="443">
        <v>4864954</v>
      </c>
      <c r="D115" s="476" t="s">
        <v>13</v>
      </c>
      <c r="E115" s="432" t="s">
        <v>363</v>
      </c>
      <c r="F115" s="443">
        <v>-1000</v>
      </c>
      <c r="G115" s="452">
        <v>4330</v>
      </c>
      <c r="H115" s="453">
        <v>4330</v>
      </c>
      <c r="I115" s="453">
        <f>G115-H115</f>
        <v>0</v>
      </c>
      <c r="J115" s="453">
        <f t="shared" si="18"/>
        <v>0</v>
      </c>
      <c r="K115" s="454">
        <f t="shared" si="19"/>
        <v>0</v>
      </c>
      <c r="L115" s="452">
        <v>3697</v>
      </c>
      <c r="M115" s="453">
        <v>3697</v>
      </c>
      <c r="N115" s="453">
        <f>L115-M115</f>
        <v>0</v>
      </c>
      <c r="O115" s="453">
        <f t="shared" si="20"/>
        <v>0</v>
      </c>
      <c r="P115" s="454">
        <f t="shared" si="21"/>
        <v>0</v>
      </c>
      <c r="Q115" s="184"/>
    </row>
    <row r="116" spans="1:17" ht="16.5">
      <c r="A116" s="422">
        <v>3</v>
      </c>
      <c r="B116" s="468" t="s">
        <v>44</v>
      </c>
      <c r="C116" s="443">
        <v>4864955</v>
      </c>
      <c r="D116" s="476" t="s">
        <v>13</v>
      </c>
      <c r="E116" s="432" t="s">
        <v>363</v>
      </c>
      <c r="F116" s="443">
        <v>-1000</v>
      </c>
      <c r="G116" s="452">
        <v>5761</v>
      </c>
      <c r="H116" s="453">
        <v>5738</v>
      </c>
      <c r="I116" s="453">
        <f>G116-H116</f>
        <v>23</v>
      </c>
      <c r="J116" s="453">
        <f t="shared" si="18"/>
        <v>-23000</v>
      </c>
      <c r="K116" s="454">
        <f t="shared" si="19"/>
        <v>-0.023</v>
      </c>
      <c r="L116" s="452">
        <v>4071</v>
      </c>
      <c r="M116" s="453">
        <v>4040</v>
      </c>
      <c r="N116" s="453">
        <f>L116-M116</f>
        <v>31</v>
      </c>
      <c r="O116" s="453">
        <f t="shared" si="20"/>
        <v>-31000</v>
      </c>
      <c r="P116" s="454">
        <f t="shared" si="21"/>
        <v>-0.031</v>
      </c>
      <c r="Q116" s="184"/>
    </row>
    <row r="117" spans="1:17" ht="16.5">
      <c r="A117" s="422"/>
      <c r="B117" s="469" t="s">
        <v>19</v>
      </c>
      <c r="C117" s="443"/>
      <c r="D117" s="476"/>
      <c r="E117" s="432"/>
      <c r="F117" s="443"/>
      <c r="G117" s="452"/>
      <c r="H117" s="453"/>
      <c r="I117" s="453"/>
      <c r="J117" s="453"/>
      <c r="K117" s="454"/>
      <c r="L117" s="452"/>
      <c r="M117" s="453"/>
      <c r="N117" s="453"/>
      <c r="O117" s="453"/>
      <c r="P117" s="454"/>
      <c r="Q117" s="184"/>
    </row>
    <row r="118" spans="1:17" ht="16.5">
      <c r="A118" s="422">
        <v>4</v>
      </c>
      <c r="B118" s="468" t="s">
        <v>20</v>
      </c>
      <c r="C118" s="443">
        <v>4864808</v>
      </c>
      <c r="D118" s="476" t="s">
        <v>13</v>
      </c>
      <c r="E118" s="432" t="s">
        <v>363</v>
      </c>
      <c r="F118" s="443">
        <v>-200</v>
      </c>
      <c r="G118" s="452">
        <v>3504</v>
      </c>
      <c r="H118" s="453">
        <v>3504</v>
      </c>
      <c r="I118" s="456">
        <f>G118-H118</f>
        <v>0</v>
      </c>
      <c r="J118" s="456">
        <f t="shared" si="18"/>
        <v>0</v>
      </c>
      <c r="K118" s="463">
        <f t="shared" si="19"/>
        <v>0</v>
      </c>
      <c r="L118" s="452">
        <v>1605</v>
      </c>
      <c r="M118" s="453">
        <v>1605</v>
      </c>
      <c r="N118" s="453">
        <f>L118-M118</f>
        <v>0</v>
      </c>
      <c r="O118" s="453">
        <f t="shared" si="20"/>
        <v>0</v>
      </c>
      <c r="P118" s="454">
        <f t="shared" si="21"/>
        <v>0</v>
      </c>
      <c r="Q118" s="590" t="s">
        <v>418</v>
      </c>
    </row>
    <row r="119" spans="1:17" ht="16.5">
      <c r="A119" s="422">
        <v>5</v>
      </c>
      <c r="B119" s="468" t="s">
        <v>21</v>
      </c>
      <c r="C119" s="443">
        <v>4864841</v>
      </c>
      <c r="D119" s="476" t="s">
        <v>13</v>
      </c>
      <c r="E119" s="432" t="s">
        <v>363</v>
      </c>
      <c r="F119" s="443">
        <v>-1000</v>
      </c>
      <c r="G119" s="452">
        <v>12862</v>
      </c>
      <c r="H119" s="453">
        <v>12833</v>
      </c>
      <c r="I119" s="453">
        <f>G119-H119</f>
        <v>29</v>
      </c>
      <c r="J119" s="453">
        <f t="shared" si="18"/>
        <v>-29000</v>
      </c>
      <c r="K119" s="454">
        <f t="shared" si="19"/>
        <v>-0.029</v>
      </c>
      <c r="L119" s="452">
        <v>24028</v>
      </c>
      <c r="M119" s="453">
        <v>24018</v>
      </c>
      <c r="N119" s="453">
        <f>L119-M119</f>
        <v>10</v>
      </c>
      <c r="O119" s="453">
        <f t="shared" si="20"/>
        <v>-10000</v>
      </c>
      <c r="P119" s="454">
        <f t="shared" si="21"/>
        <v>-0.01</v>
      </c>
      <c r="Q119" s="184"/>
    </row>
    <row r="120" spans="1:17" ht="16.5">
      <c r="A120" s="422"/>
      <c r="B120" s="468"/>
      <c r="C120" s="443"/>
      <c r="D120" s="476"/>
      <c r="E120" s="432"/>
      <c r="F120" s="443"/>
      <c r="G120" s="466"/>
      <c r="H120" s="289"/>
      <c r="I120" s="453"/>
      <c r="J120" s="453"/>
      <c r="K120" s="454"/>
      <c r="L120" s="466"/>
      <c r="M120" s="456"/>
      <c r="N120" s="453"/>
      <c r="O120" s="453"/>
      <c r="P120" s="454"/>
      <c r="Q120" s="184"/>
    </row>
    <row r="121" spans="1:17" ht="16.5">
      <c r="A121" s="450"/>
      <c r="B121" s="474" t="s">
        <v>51</v>
      </c>
      <c r="C121" s="417"/>
      <c r="D121" s="483"/>
      <c r="E121" s="483"/>
      <c r="F121" s="451"/>
      <c r="G121" s="466"/>
      <c r="H121" s="289"/>
      <c r="I121" s="453"/>
      <c r="J121" s="453"/>
      <c r="K121" s="454"/>
      <c r="L121" s="466"/>
      <c r="M121" s="289"/>
      <c r="N121" s="453"/>
      <c r="O121" s="453"/>
      <c r="P121" s="454"/>
      <c r="Q121" s="184"/>
    </row>
    <row r="122" spans="1:17" ht="16.5">
      <c r="A122" s="422">
        <v>6</v>
      </c>
      <c r="B122" s="472" t="s">
        <v>52</v>
      </c>
      <c r="C122" s="443">
        <v>4864792</v>
      </c>
      <c r="D122" s="477" t="s">
        <v>13</v>
      </c>
      <c r="E122" s="432" t="s">
        <v>363</v>
      </c>
      <c r="F122" s="443">
        <v>-100</v>
      </c>
      <c r="G122" s="452">
        <v>40087</v>
      </c>
      <c r="H122" s="453">
        <v>38527</v>
      </c>
      <c r="I122" s="453">
        <f>G122-H122</f>
        <v>1560</v>
      </c>
      <c r="J122" s="453">
        <f t="shared" si="18"/>
        <v>-156000</v>
      </c>
      <c r="K122" s="454">
        <f t="shared" si="19"/>
        <v>-0.156</v>
      </c>
      <c r="L122" s="452">
        <v>147125</v>
      </c>
      <c r="M122" s="453">
        <v>147110</v>
      </c>
      <c r="N122" s="453">
        <f>L122-M122</f>
        <v>15</v>
      </c>
      <c r="O122" s="453">
        <f t="shared" si="20"/>
        <v>-1500</v>
      </c>
      <c r="P122" s="454">
        <f t="shared" si="21"/>
        <v>-0.0015</v>
      </c>
      <c r="Q122" s="184"/>
    </row>
    <row r="123" spans="1:17" ht="16.5">
      <c r="A123" s="422"/>
      <c r="B123" s="470" t="s">
        <v>53</v>
      </c>
      <c r="C123" s="443"/>
      <c r="D123" s="476"/>
      <c r="E123" s="432"/>
      <c r="F123" s="443"/>
      <c r="G123" s="452"/>
      <c r="H123" s="453"/>
      <c r="I123" s="453"/>
      <c r="J123" s="453"/>
      <c r="K123" s="454"/>
      <c r="L123" s="452"/>
      <c r="M123" s="453"/>
      <c r="N123" s="453"/>
      <c r="O123" s="453"/>
      <c r="P123" s="454"/>
      <c r="Q123" s="184"/>
    </row>
    <row r="124" spans="1:17" ht="16.5">
      <c r="A124" s="422">
        <v>7</v>
      </c>
      <c r="B124" s="551" t="s">
        <v>366</v>
      </c>
      <c r="C124" s="443">
        <v>4865170</v>
      </c>
      <c r="D124" s="477" t="s">
        <v>13</v>
      </c>
      <c r="E124" s="432" t="s">
        <v>363</v>
      </c>
      <c r="F124" s="443">
        <v>-1000</v>
      </c>
      <c r="G124" s="452">
        <v>0</v>
      </c>
      <c r="H124" s="453">
        <v>0</v>
      </c>
      <c r="I124" s="453">
        <f>G124-H124</f>
        <v>0</v>
      </c>
      <c r="J124" s="453">
        <f t="shared" si="18"/>
        <v>0</v>
      </c>
      <c r="K124" s="454">
        <f t="shared" si="19"/>
        <v>0</v>
      </c>
      <c r="L124" s="452">
        <v>999972</v>
      </c>
      <c r="M124" s="453">
        <v>999972</v>
      </c>
      <c r="N124" s="453">
        <f>L124-M124</f>
        <v>0</v>
      </c>
      <c r="O124" s="453">
        <f t="shared" si="20"/>
        <v>0</v>
      </c>
      <c r="P124" s="454">
        <f t="shared" si="21"/>
        <v>0</v>
      </c>
      <c r="Q124" s="184"/>
    </row>
    <row r="125" spans="1:17" ht="16.5">
      <c r="A125" s="422"/>
      <c r="B125" s="469" t="s">
        <v>38</v>
      </c>
      <c r="C125" s="443"/>
      <c r="D125" s="477"/>
      <c r="E125" s="432"/>
      <c r="F125" s="443"/>
      <c r="G125" s="452"/>
      <c r="H125" s="453"/>
      <c r="I125" s="453"/>
      <c r="J125" s="453"/>
      <c r="K125" s="454"/>
      <c r="L125" s="452"/>
      <c r="M125" s="453"/>
      <c r="N125" s="453"/>
      <c r="O125" s="453"/>
      <c r="P125" s="454"/>
      <c r="Q125" s="184"/>
    </row>
    <row r="126" spans="1:17" ht="16.5">
      <c r="A126" s="422">
        <v>8</v>
      </c>
      <c r="B126" s="468" t="s">
        <v>379</v>
      </c>
      <c r="C126" s="443">
        <v>4864961</v>
      </c>
      <c r="D126" s="476" t="s">
        <v>13</v>
      </c>
      <c r="E126" s="432" t="s">
        <v>363</v>
      </c>
      <c r="F126" s="443">
        <v>-1000</v>
      </c>
      <c r="G126" s="452">
        <v>978778</v>
      </c>
      <c r="H126" s="453">
        <v>980286</v>
      </c>
      <c r="I126" s="453">
        <f>G126-H126</f>
        <v>-1508</v>
      </c>
      <c r="J126" s="453">
        <f>$F126*I126</f>
        <v>1508000</v>
      </c>
      <c r="K126" s="454">
        <f>J126/1000000</f>
        <v>1.508</v>
      </c>
      <c r="L126" s="452">
        <v>992720</v>
      </c>
      <c r="M126" s="453">
        <v>992720</v>
      </c>
      <c r="N126" s="453">
        <f>L126-M126</f>
        <v>0</v>
      </c>
      <c r="O126" s="453">
        <f>$F126*N126</f>
        <v>0</v>
      </c>
      <c r="P126" s="454">
        <f>O126/1000000</f>
        <v>0</v>
      </c>
      <c r="Q126" s="184"/>
    </row>
    <row r="127" spans="1:17" ht="16.5">
      <c r="A127" s="422"/>
      <c r="B127" s="470" t="s">
        <v>397</v>
      </c>
      <c r="C127" s="443"/>
      <c r="D127" s="476"/>
      <c r="E127" s="432"/>
      <c r="F127" s="443"/>
      <c r="G127" s="452"/>
      <c r="H127" s="453"/>
      <c r="I127" s="453"/>
      <c r="J127" s="453"/>
      <c r="K127" s="454"/>
      <c r="L127" s="452"/>
      <c r="M127" s="453"/>
      <c r="N127" s="453"/>
      <c r="O127" s="453"/>
      <c r="P127" s="454"/>
      <c r="Q127" s="184"/>
    </row>
    <row r="128" spans="1:17" ht="16.5">
      <c r="A128" s="422">
        <v>9</v>
      </c>
      <c r="B128" s="468" t="s">
        <v>396</v>
      </c>
      <c r="C128" s="443">
        <v>4902502</v>
      </c>
      <c r="D128" s="476" t="s">
        <v>13</v>
      </c>
      <c r="E128" s="432" t="s">
        <v>363</v>
      </c>
      <c r="F128" s="443">
        <v>-1250</v>
      </c>
      <c r="G128" s="452">
        <v>997987</v>
      </c>
      <c r="H128" s="453">
        <v>998215</v>
      </c>
      <c r="I128" s="453">
        <f>G128-H128</f>
        <v>-228</v>
      </c>
      <c r="J128" s="453">
        <f>$F128*I128</f>
        <v>285000</v>
      </c>
      <c r="K128" s="454">
        <f>J128/1000000</f>
        <v>0.285</v>
      </c>
      <c r="L128" s="452">
        <v>629</v>
      </c>
      <c r="M128" s="453">
        <v>628</v>
      </c>
      <c r="N128" s="453">
        <f>L128-M128</f>
        <v>1</v>
      </c>
      <c r="O128" s="453">
        <f>$F128*N128</f>
        <v>-1250</v>
      </c>
      <c r="P128" s="454">
        <f>O128/1000000</f>
        <v>-0.00125</v>
      </c>
      <c r="Q128" s="749" t="s">
        <v>420</v>
      </c>
    </row>
    <row r="129" spans="1:17" ht="13.5" thickBot="1">
      <c r="A129" s="54"/>
      <c r="B129" s="170"/>
      <c r="C129" s="56"/>
      <c r="D129" s="113"/>
      <c r="E129" s="171"/>
      <c r="F129" s="113"/>
      <c r="G129" s="129"/>
      <c r="H129" s="130"/>
      <c r="I129" s="130"/>
      <c r="J129" s="130"/>
      <c r="K129" s="135"/>
      <c r="L129" s="129"/>
      <c r="M129" s="130"/>
      <c r="N129" s="130"/>
      <c r="O129" s="130"/>
      <c r="P129" s="135"/>
      <c r="Q129" s="185"/>
    </row>
    <row r="130" ht="13.5" thickTop="1"/>
    <row r="131" spans="2:16" ht="18">
      <c r="B131" s="189" t="s">
        <v>327</v>
      </c>
      <c r="K131" s="188">
        <f>SUM(K113:K129)</f>
        <v>1.5439</v>
      </c>
      <c r="P131" s="188">
        <f>SUM(P113:P129)</f>
        <v>-0.06585</v>
      </c>
    </row>
    <row r="132" spans="11:16" ht="15.75">
      <c r="K132" s="109"/>
      <c r="P132" s="109"/>
    </row>
    <row r="133" spans="11:16" ht="15.75">
      <c r="K133" s="109"/>
      <c r="P133" s="109"/>
    </row>
    <row r="134" spans="11:16" ht="15.75">
      <c r="K134" s="109"/>
      <c r="P134" s="109"/>
    </row>
    <row r="135" spans="11:16" ht="15.75">
      <c r="K135" s="109"/>
      <c r="P135" s="109"/>
    </row>
    <row r="136" spans="11:16" ht="15.75">
      <c r="K136" s="109"/>
      <c r="P136" s="109"/>
    </row>
    <row r="137" ht="13.5" thickBot="1"/>
    <row r="138" spans="1:17" ht="31.5" customHeight="1">
      <c r="A138" s="173" t="s">
        <v>259</v>
      </c>
      <c r="B138" s="174"/>
      <c r="C138" s="174"/>
      <c r="D138" s="175"/>
      <c r="E138" s="176"/>
      <c r="F138" s="175"/>
      <c r="G138" s="175"/>
      <c r="H138" s="174"/>
      <c r="I138" s="177"/>
      <c r="J138" s="178"/>
      <c r="K138" s="179"/>
      <c r="L138" s="59"/>
      <c r="M138" s="59"/>
      <c r="N138" s="59"/>
      <c r="O138" s="59"/>
      <c r="P138" s="59"/>
      <c r="Q138" s="60"/>
    </row>
    <row r="139" spans="1:17" ht="28.5" customHeight="1">
      <c r="A139" s="180" t="s">
        <v>322</v>
      </c>
      <c r="B139" s="106"/>
      <c r="C139" s="106"/>
      <c r="D139" s="106"/>
      <c r="E139" s="107"/>
      <c r="F139" s="106"/>
      <c r="G139" s="106"/>
      <c r="H139" s="106"/>
      <c r="I139" s="108"/>
      <c r="J139" s="106"/>
      <c r="K139" s="172">
        <f>K102</f>
        <v>-2.2077999999999998</v>
      </c>
      <c r="L139" s="21"/>
      <c r="M139" s="21"/>
      <c r="N139" s="21"/>
      <c r="O139" s="21"/>
      <c r="P139" s="172">
        <f>P102</f>
        <v>1.7067999999999999</v>
      </c>
      <c r="Q139" s="61"/>
    </row>
    <row r="140" spans="1:17" ht="28.5" customHeight="1">
      <c r="A140" s="180" t="s">
        <v>323</v>
      </c>
      <c r="B140" s="106"/>
      <c r="C140" s="106"/>
      <c r="D140" s="106"/>
      <c r="E140" s="107"/>
      <c r="F140" s="106"/>
      <c r="G140" s="106"/>
      <c r="H140" s="106"/>
      <c r="I140" s="108"/>
      <c r="J140" s="106"/>
      <c r="K140" s="172">
        <f>K131</f>
        <v>1.5439</v>
      </c>
      <c r="L140" s="21"/>
      <c r="M140" s="21"/>
      <c r="N140" s="21"/>
      <c r="O140" s="21"/>
      <c r="P140" s="172">
        <f>P131</f>
        <v>-0.06585</v>
      </c>
      <c r="Q140" s="61"/>
    </row>
    <row r="141" spans="1:17" ht="28.5" customHeight="1">
      <c r="A141" s="180" t="s">
        <v>260</v>
      </c>
      <c r="B141" s="106"/>
      <c r="C141" s="106"/>
      <c r="D141" s="106"/>
      <c r="E141" s="107"/>
      <c r="F141" s="106"/>
      <c r="G141" s="106"/>
      <c r="H141" s="106"/>
      <c r="I141" s="108"/>
      <c r="J141" s="106"/>
      <c r="K141" s="172">
        <f>'ROHTAK ROAD'!K46</f>
        <v>2.0859</v>
      </c>
      <c r="L141" s="21"/>
      <c r="M141" s="21"/>
      <c r="N141" s="21"/>
      <c r="O141" s="21"/>
      <c r="P141" s="172">
        <f>'ROHTAK ROAD'!P46</f>
        <v>0.1684875</v>
      </c>
      <c r="Q141" s="61"/>
    </row>
    <row r="142" spans="1:17" ht="27.75" customHeight="1" thickBot="1">
      <c r="A142" s="182" t="s">
        <v>261</v>
      </c>
      <c r="B142" s="181"/>
      <c r="C142" s="181"/>
      <c r="D142" s="181"/>
      <c r="E142" s="181"/>
      <c r="F142" s="181"/>
      <c r="G142" s="181"/>
      <c r="H142" s="181"/>
      <c r="I142" s="181"/>
      <c r="J142" s="181"/>
      <c r="K142" s="630">
        <f>SUM(K139:K141)</f>
        <v>1.4220000000000004</v>
      </c>
      <c r="L142" s="62"/>
      <c r="M142" s="62"/>
      <c r="N142" s="62"/>
      <c r="O142" s="62"/>
      <c r="P142" s="630">
        <f>SUM(P139:P141)</f>
        <v>1.8094375</v>
      </c>
      <c r="Q142" s="190"/>
    </row>
    <row r="146" ht="13.5" thickBot="1">
      <c r="A146" s="290"/>
    </row>
    <row r="147" spans="1:17" ht="12.75">
      <c r="A147" s="275"/>
      <c r="B147" s="276"/>
      <c r="C147" s="276"/>
      <c r="D147" s="276"/>
      <c r="E147" s="276"/>
      <c r="F147" s="276"/>
      <c r="G147" s="276"/>
      <c r="H147" s="59"/>
      <c r="I147" s="59"/>
      <c r="J147" s="59"/>
      <c r="K147" s="59"/>
      <c r="L147" s="59"/>
      <c r="M147" s="59"/>
      <c r="N147" s="59"/>
      <c r="O147" s="59"/>
      <c r="P147" s="59"/>
      <c r="Q147" s="60"/>
    </row>
    <row r="148" spans="1:17" ht="23.25">
      <c r="A148" s="283" t="s">
        <v>344</v>
      </c>
      <c r="B148" s="267"/>
      <c r="C148" s="267"/>
      <c r="D148" s="267"/>
      <c r="E148" s="267"/>
      <c r="F148" s="267"/>
      <c r="G148" s="267"/>
      <c r="H148" s="21"/>
      <c r="I148" s="21"/>
      <c r="J148" s="21"/>
      <c r="K148" s="21"/>
      <c r="L148" s="21"/>
      <c r="M148" s="21"/>
      <c r="N148" s="21"/>
      <c r="O148" s="21"/>
      <c r="P148" s="21"/>
      <c r="Q148" s="61"/>
    </row>
    <row r="149" spans="1:17" ht="12.75">
      <c r="A149" s="277"/>
      <c r="B149" s="267"/>
      <c r="C149" s="267"/>
      <c r="D149" s="267"/>
      <c r="E149" s="267"/>
      <c r="F149" s="267"/>
      <c r="G149" s="267"/>
      <c r="H149" s="21"/>
      <c r="I149" s="21"/>
      <c r="J149" s="21"/>
      <c r="K149" s="21"/>
      <c r="L149" s="21"/>
      <c r="M149" s="21"/>
      <c r="N149" s="21"/>
      <c r="O149" s="21"/>
      <c r="P149" s="21"/>
      <c r="Q149" s="61"/>
    </row>
    <row r="150" spans="1:17" ht="15.75">
      <c r="A150" s="278"/>
      <c r="B150" s="279"/>
      <c r="C150" s="279"/>
      <c r="D150" s="279"/>
      <c r="E150" s="279"/>
      <c r="F150" s="279"/>
      <c r="G150" s="279"/>
      <c r="H150" s="21"/>
      <c r="I150" s="21"/>
      <c r="J150" s="21"/>
      <c r="K150" s="321" t="s">
        <v>356</v>
      </c>
      <c r="L150" s="21"/>
      <c r="M150" s="21"/>
      <c r="N150" s="21"/>
      <c r="O150" s="21"/>
      <c r="P150" s="321" t="s">
        <v>357</v>
      </c>
      <c r="Q150" s="61"/>
    </row>
    <row r="151" spans="1:17" ht="12.75">
      <c r="A151" s="280"/>
      <c r="B151" s="163"/>
      <c r="C151" s="163"/>
      <c r="D151" s="163"/>
      <c r="E151" s="163"/>
      <c r="F151" s="163"/>
      <c r="G151" s="163"/>
      <c r="H151" s="21"/>
      <c r="I151" s="21"/>
      <c r="J151" s="21"/>
      <c r="K151" s="21"/>
      <c r="L151" s="21"/>
      <c r="M151" s="21"/>
      <c r="N151" s="21"/>
      <c r="O151" s="21"/>
      <c r="P151" s="21"/>
      <c r="Q151" s="61"/>
    </row>
    <row r="152" spans="1:17" ht="12.75">
      <c r="A152" s="280"/>
      <c r="B152" s="163"/>
      <c r="C152" s="163"/>
      <c r="D152" s="163"/>
      <c r="E152" s="163"/>
      <c r="F152" s="163"/>
      <c r="G152" s="163"/>
      <c r="H152" s="21"/>
      <c r="I152" s="21"/>
      <c r="J152" s="21"/>
      <c r="K152" s="21"/>
      <c r="L152" s="21"/>
      <c r="M152" s="21"/>
      <c r="N152" s="21"/>
      <c r="O152" s="21"/>
      <c r="P152" s="21"/>
      <c r="Q152" s="61"/>
    </row>
    <row r="153" spans="1:17" ht="24.75" customHeight="1">
      <c r="A153" s="284" t="s">
        <v>347</v>
      </c>
      <c r="B153" s="268"/>
      <c r="C153" s="268"/>
      <c r="D153" s="269"/>
      <c r="E153" s="269"/>
      <c r="F153" s="270"/>
      <c r="G153" s="269"/>
      <c r="H153" s="21"/>
      <c r="I153" s="21"/>
      <c r="J153" s="21"/>
      <c r="K153" s="288">
        <f>K142</f>
        <v>1.4220000000000004</v>
      </c>
      <c r="L153" s="269" t="s">
        <v>345</v>
      </c>
      <c r="M153" s="21"/>
      <c r="N153" s="21"/>
      <c r="O153" s="21"/>
      <c r="P153" s="288">
        <f>P142</f>
        <v>1.8094375</v>
      </c>
      <c r="Q153" s="291" t="s">
        <v>345</v>
      </c>
    </row>
    <row r="154" spans="1:17" ht="15">
      <c r="A154" s="285"/>
      <c r="B154" s="271"/>
      <c r="C154" s="271"/>
      <c r="D154" s="267"/>
      <c r="E154" s="267"/>
      <c r="F154" s="272"/>
      <c r="G154" s="267"/>
      <c r="H154" s="21"/>
      <c r="I154" s="21"/>
      <c r="J154" s="21"/>
      <c r="K154" s="289"/>
      <c r="L154" s="267"/>
      <c r="M154" s="21"/>
      <c r="N154" s="21"/>
      <c r="O154" s="21"/>
      <c r="P154" s="289"/>
      <c r="Q154" s="292"/>
    </row>
    <row r="155" spans="1:17" ht="22.5" customHeight="1">
      <c r="A155" s="286" t="s">
        <v>346</v>
      </c>
      <c r="B155" s="273"/>
      <c r="C155" s="53"/>
      <c r="D155" s="267"/>
      <c r="E155" s="267"/>
      <c r="F155" s="274"/>
      <c r="G155" s="269"/>
      <c r="H155" s="21"/>
      <c r="I155" s="21"/>
      <c r="J155" s="21"/>
      <c r="K155" s="288">
        <f>-'STEPPED UP GENCO'!K45</f>
        <v>0.249917333</v>
      </c>
      <c r="L155" s="269" t="s">
        <v>345</v>
      </c>
      <c r="M155" s="21"/>
      <c r="N155" s="21"/>
      <c r="O155" s="21"/>
      <c r="P155" s="288">
        <f>-'STEPPED UP GENCO'!P45</f>
        <v>1.8811487135000002</v>
      </c>
      <c r="Q155" s="291" t="s">
        <v>345</v>
      </c>
    </row>
    <row r="156" spans="1:17" ht="12.75">
      <c r="A156" s="281"/>
      <c r="B156" s="21"/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61"/>
    </row>
    <row r="157" spans="1:17" ht="12.75">
      <c r="A157" s="281"/>
      <c r="B157" s="21"/>
      <c r="C157" s="21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61"/>
    </row>
    <row r="158" spans="1:17" ht="12.75">
      <c r="A158" s="281"/>
      <c r="B158" s="21"/>
      <c r="C158" s="21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61"/>
    </row>
    <row r="159" spans="1:17" ht="20.25">
      <c r="A159" s="281"/>
      <c r="B159" s="21"/>
      <c r="C159" s="21"/>
      <c r="D159" s="21"/>
      <c r="E159" s="21"/>
      <c r="F159" s="21"/>
      <c r="G159" s="21"/>
      <c r="H159" s="268"/>
      <c r="I159" s="268"/>
      <c r="J159" s="287" t="s">
        <v>348</v>
      </c>
      <c r="K159" s="484">
        <f>SUM(K153:K158)</f>
        <v>1.6719173330000003</v>
      </c>
      <c r="L159" s="268" t="s">
        <v>345</v>
      </c>
      <c r="M159" s="163"/>
      <c r="N159" s="21"/>
      <c r="O159" s="21"/>
      <c r="P159" s="484">
        <f>SUM(P153:P158)</f>
        <v>3.6905862135000005</v>
      </c>
      <c r="Q159" s="485" t="s">
        <v>345</v>
      </c>
    </row>
  </sheetData>
  <sheetProtection/>
  <printOptions horizontalCentered="1"/>
  <pageMargins left="0.39" right="0.25" top="0.36" bottom="0.29" header="0.38" footer="0.5"/>
  <pageSetup horizontalDpi="300" verticalDpi="300" orientation="landscape" scale="61" r:id="rId1"/>
  <rowBreaks count="2" manualBreakCount="2">
    <brk id="53" max="16" man="1"/>
    <brk id="107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166"/>
  <sheetViews>
    <sheetView tabSelected="1" view="pageBreakPreview" zoomScale="62" zoomScaleNormal="85" zoomScaleSheetLayoutView="62" zoomScalePageLayoutView="0" workbookViewId="0" topLeftCell="A52">
      <selection activeCell="J82" sqref="J82"/>
    </sheetView>
  </sheetViews>
  <sheetFormatPr defaultColWidth="9.140625" defaultRowHeight="12.75"/>
  <cols>
    <col min="1" max="1" width="4.28125" style="0" customWidth="1"/>
    <col min="2" max="2" width="24.7109375" style="0" customWidth="1"/>
    <col min="3" max="3" width="12.28125" style="0" customWidth="1"/>
    <col min="4" max="4" width="8.57421875" style="0" customWidth="1"/>
    <col min="5" max="5" width="12.28125" style="0" customWidth="1"/>
    <col min="6" max="6" width="9.57421875" style="0" customWidth="1"/>
    <col min="7" max="7" width="12.57421875" style="0" customWidth="1"/>
    <col min="8" max="8" width="12.421875" style="0" customWidth="1"/>
    <col min="9" max="9" width="10.00390625" style="0" bestFit="1" customWidth="1"/>
    <col min="10" max="10" width="13.8515625" style="0" customWidth="1"/>
    <col min="11" max="11" width="13.421875" style="0" customWidth="1"/>
    <col min="12" max="12" width="13.00390625" style="0" customWidth="1"/>
    <col min="13" max="13" width="12.28125" style="0" customWidth="1"/>
    <col min="14" max="14" width="11.8515625" style="0" customWidth="1"/>
    <col min="15" max="15" width="14.7109375" style="0" customWidth="1"/>
    <col min="16" max="16" width="12.8515625" style="0" customWidth="1"/>
    <col min="17" max="17" width="17.00390625" style="0" customWidth="1"/>
  </cols>
  <sheetData>
    <row r="1" ht="26.25">
      <c r="A1" s="1" t="s">
        <v>253</v>
      </c>
    </row>
    <row r="2" spans="1:18" ht="15">
      <c r="A2" s="2" t="s">
        <v>254</v>
      </c>
      <c r="K2" s="58"/>
      <c r="Q2" s="313" t="str">
        <f>NDPL!$Q$1</f>
        <v>NOVEMBER-2011</v>
      </c>
      <c r="R2" s="313"/>
    </row>
    <row r="3" ht="23.25">
      <c r="A3" s="3" t="s">
        <v>89</v>
      </c>
    </row>
    <row r="4" spans="1:16" ht="18.75" thickBot="1">
      <c r="A4" s="110" t="s">
        <v>262</v>
      </c>
      <c r="G4" s="21"/>
      <c r="H4" s="21"/>
      <c r="I4" s="58" t="s">
        <v>8</v>
      </c>
      <c r="J4" s="21"/>
      <c r="K4" s="21"/>
      <c r="L4" s="21"/>
      <c r="M4" s="21"/>
      <c r="N4" s="58" t="s">
        <v>7</v>
      </c>
      <c r="O4" s="21"/>
      <c r="P4" s="21"/>
    </row>
    <row r="5" spans="1:17" ht="55.5" customHeight="1" thickBot="1" thickTop="1">
      <c r="A5" s="43" t="s">
        <v>9</v>
      </c>
      <c r="B5" s="40" t="s">
        <v>10</v>
      </c>
      <c r="C5" s="41" t="s">
        <v>1</v>
      </c>
      <c r="D5" s="41" t="s">
        <v>2</v>
      </c>
      <c r="E5" s="41" t="s">
        <v>3</v>
      </c>
      <c r="F5" s="41" t="s">
        <v>11</v>
      </c>
      <c r="G5" s="43" t="str">
        <f>NDPL!G5</f>
        <v>FINAL READING 01/12/11</v>
      </c>
      <c r="H5" s="41" t="str">
        <f>NDPL!H5</f>
        <v>INTIAL READING 01/11/11</v>
      </c>
      <c r="I5" s="41" t="s">
        <v>4</v>
      </c>
      <c r="J5" s="41" t="s">
        <v>5</v>
      </c>
      <c r="K5" s="41" t="s">
        <v>6</v>
      </c>
      <c r="L5" s="43" t="str">
        <f>NDPL!G5</f>
        <v>FINAL READING 01/12/11</v>
      </c>
      <c r="M5" s="41" t="str">
        <f>NDPL!H5</f>
        <v>INTIAL READING 01/11/11</v>
      </c>
      <c r="N5" s="41" t="s">
        <v>4</v>
      </c>
      <c r="O5" s="41" t="s">
        <v>5</v>
      </c>
      <c r="P5" s="41" t="s">
        <v>6</v>
      </c>
      <c r="Q5" s="219" t="s">
        <v>326</v>
      </c>
    </row>
    <row r="6" spans="1:16" ht="14.25" thickBot="1" thickTop="1">
      <c r="A6" s="6"/>
      <c r="B6" s="16"/>
      <c r="C6" s="4"/>
      <c r="D6" s="4"/>
      <c r="E6" s="4"/>
      <c r="F6" s="4"/>
      <c r="G6" s="4"/>
      <c r="H6" s="4"/>
      <c r="I6" s="4"/>
      <c r="J6" s="4"/>
      <c r="K6" s="4"/>
      <c r="L6" s="22"/>
      <c r="M6" s="4"/>
      <c r="N6" s="4"/>
      <c r="O6" s="4"/>
      <c r="P6" s="4"/>
    </row>
    <row r="7" spans="1:17" ht="15.75" customHeight="1" thickTop="1">
      <c r="A7" s="494"/>
      <c r="B7" s="495" t="s">
        <v>146</v>
      </c>
      <c r="C7" s="479"/>
      <c r="D7" s="44"/>
      <c r="E7" s="44"/>
      <c r="F7" s="45"/>
      <c r="G7" s="36"/>
      <c r="H7" s="27"/>
      <c r="I7" s="27"/>
      <c r="J7" s="27"/>
      <c r="K7" s="27"/>
      <c r="L7" s="26"/>
      <c r="M7" s="27"/>
      <c r="N7" s="27"/>
      <c r="O7" s="27"/>
      <c r="P7" s="27"/>
      <c r="Q7" s="183"/>
    </row>
    <row r="8" spans="1:17" ht="15.75" customHeight="1">
      <c r="A8" s="496">
        <v>1</v>
      </c>
      <c r="B8" s="497" t="s">
        <v>90</v>
      </c>
      <c r="C8" s="502">
        <v>4865098</v>
      </c>
      <c r="D8" s="48" t="s">
        <v>13</v>
      </c>
      <c r="E8" s="49" t="s">
        <v>363</v>
      </c>
      <c r="F8" s="511">
        <v>100</v>
      </c>
      <c r="G8" s="452">
        <v>999998</v>
      </c>
      <c r="H8" s="453">
        <v>999998</v>
      </c>
      <c r="I8" s="531">
        <f>G8-H8</f>
        <v>0</v>
      </c>
      <c r="J8" s="531">
        <f>$F8*I8</f>
        <v>0</v>
      </c>
      <c r="K8" s="531">
        <f aca="true" t="shared" si="0" ref="K8:K49">J8/1000000</f>
        <v>0</v>
      </c>
      <c r="L8" s="452">
        <v>37954</v>
      </c>
      <c r="M8" s="453">
        <v>37954</v>
      </c>
      <c r="N8" s="531">
        <f>L8-M8</f>
        <v>0</v>
      </c>
      <c r="O8" s="531">
        <f>$F8*N8</f>
        <v>0</v>
      </c>
      <c r="P8" s="531">
        <f aca="true" t="shared" si="1" ref="P8:P49">O8/1000000</f>
        <v>0</v>
      </c>
      <c r="Q8" s="184"/>
    </row>
    <row r="9" spans="1:17" ht="15.75" customHeight="1">
      <c r="A9" s="496">
        <v>2</v>
      </c>
      <c r="B9" s="497" t="s">
        <v>91</v>
      </c>
      <c r="C9" s="502">
        <v>4865161</v>
      </c>
      <c r="D9" s="48" t="s">
        <v>13</v>
      </c>
      <c r="E9" s="49" t="s">
        <v>363</v>
      </c>
      <c r="F9" s="511">
        <v>100</v>
      </c>
      <c r="G9" s="452">
        <v>989885</v>
      </c>
      <c r="H9" s="453">
        <v>990484</v>
      </c>
      <c r="I9" s="531">
        <f aca="true" t="shared" si="2" ref="I9:I14">G9-H9</f>
        <v>-599</v>
      </c>
      <c r="J9" s="531">
        <f aca="true" t="shared" si="3" ref="J9:J49">$F9*I9</f>
        <v>-59900</v>
      </c>
      <c r="K9" s="531">
        <f t="shared" si="0"/>
        <v>-0.0599</v>
      </c>
      <c r="L9" s="452">
        <v>78622</v>
      </c>
      <c r="M9" s="453">
        <v>77648</v>
      </c>
      <c r="N9" s="531">
        <f aca="true" t="shared" si="4" ref="N9:N14">L9-M9</f>
        <v>974</v>
      </c>
      <c r="O9" s="531">
        <f aca="true" t="shared" si="5" ref="O9:O49">$F9*N9</f>
        <v>97400</v>
      </c>
      <c r="P9" s="531">
        <f t="shared" si="1"/>
        <v>0.0974</v>
      </c>
      <c r="Q9" s="184"/>
    </row>
    <row r="10" spans="1:17" ht="15.75" customHeight="1">
      <c r="A10" s="496">
        <v>3</v>
      </c>
      <c r="B10" s="497" t="s">
        <v>92</v>
      </c>
      <c r="C10" s="502">
        <v>4865099</v>
      </c>
      <c r="D10" s="48" t="s">
        <v>13</v>
      </c>
      <c r="E10" s="49" t="s">
        <v>363</v>
      </c>
      <c r="F10" s="511">
        <v>100</v>
      </c>
      <c r="G10" s="452">
        <v>17586</v>
      </c>
      <c r="H10" s="453">
        <v>15618</v>
      </c>
      <c r="I10" s="531">
        <f t="shared" si="2"/>
        <v>1968</v>
      </c>
      <c r="J10" s="531">
        <f t="shared" si="3"/>
        <v>196800</v>
      </c>
      <c r="K10" s="531">
        <f t="shared" si="0"/>
        <v>0.1968</v>
      </c>
      <c r="L10" s="452">
        <v>999494</v>
      </c>
      <c r="M10" s="453">
        <v>999388</v>
      </c>
      <c r="N10" s="531">
        <f t="shared" si="4"/>
        <v>106</v>
      </c>
      <c r="O10" s="531">
        <f t="shared" si="5"/>
        <v>10600</v>
      </c>
      <c r="P10" s="531">
        <f t="shared" si="1"/>
        <v>0.0106</v>
      </c>
      <c r="Q10" s="184"/>
    </row>
    <row r="11" spans="1:17" ht="15.75" customHeight="1">
      <c r="A11" s="496">
        <v>4</v>
      </c>
      <c r="B11" s="497" t="s">
        <v>93</v>
      </c>
      <c r="C11" s="502">
        <v>4865162</v>
      </c>
      <c r="D11" s="48" t="s">
        <v>13</v>
      </c>
      <c r="E11" s="49" t="s">
        <v>363</v>
      </c>
      <c r="F11" s="511">
        <v>100</v>
      </c>
      <c r="G11" s="452">
        <v>24148</v>
      </c>
      <c r="H11" s="453">
        <v>23833</v>
      </c>
      <c r="I11" s="531">
        <f t="shared" si="2"/>
        <v>315</v>
      </c>
      <c r="J11" s="531">
        <f t="shared" si="3"/>
        <v>31500</v>
      </c>
      <c r="K11" s="531">
        <f t="shared" si="0"/>
        <v>0.0315</v>
      </c>
      <c r="L11" s="452">
        <v>31215</v>
      </c>
      <c r="M11" s="453">
        <v>31173</v>
      </c>
      <c r="N11" s="531">
        <f t="shared" si="4"/>
        <v>42</v>
      </c>
      <c r="O11" s="531">
        <f t="shared" si="5"/>
        <v>4200</v>
      </c>
      <c r="P11" s="531">
        <f t="shared" si="1"/>
        <v>0.0042</v>
      </c>
      <c r="Q11" s="184"/>
    </row>
    <row r="12" spans="1:17" ht="15.75" customHeight="1">
      <c r="A12" s="496">
        <v>5</v>
      </c>
      <c r="B12" s="497" t="s">
        <v>94</v>
      </c>
      <c r="C12" s="502">
        <v>4865100</v>
      </c>
      <c r="D12" s="48" t="s">
        <v>13</v>
      </c>
      <c r="E12" s="49" t="s">
        <v>363</v>
      </c>
      <c r="F12" s="511">
        <v>100</v>
      </c>
      <c r="G12" s="452">
        <v>998891</v>
      </c>
      <c r="H12" s="453">
        <v>999004</v>
      </c>
      <c r="I12" s="531">
        <f t="shared" si="2"/>
        <v>-113</v>
      </c>
      <c r="J12" s="531">
        <f t="shared" si="3"/>
        <v>-11300</v>
      </c>
      <c r="K12" s="531">
        <f t="shared" si="0"/>
        <v>-0.0113</v>
      </c>
      <c r="L12" s="452">
        <v>5027</v>
      </c>
      <c r="M12" s="453">
        <v>5086</v>
      </c>
      <c r="N12" s="531">
        <f t="shared" si="4"/>
        <v>-59</v>
      </c>
      <c r="O12" s="531">
        <f t="shared" si="5"/>
        <v>-5900</v>
      </c>
      <c r="P12" s="531">
        <f t="shared" si="1"/>
        <v>-0.0059</v>
      </c>
      <c r="Q12" s="184"/>
    </row>
    <row r="13" spans="1:17" ht="15.75" customHeight="1">
      <c r="A13" s="496">
        <v>6</v>
      </c>
      <c r="B13" s="497" t="s">
        <v>95</v>
      </c>
      <c r="C13" s="502">
        <v>4865101</v>
      </c>
      <c r="D13" s="48" t="s">
        <v>13</v>
      </c>
      <c r="E13" s="49" t="s">
        <v>363</v>
      </c>
      <c r="F13" s="511">
        <v>100</v>
      </c>
      <c r="G13" s="452">
        <v>8694</v>
      </c>
      <c r="H13" s="453">
        <v>8205</v>
      </c>
      <c r="I13" s="531">
        <f t="shared" si="2"/>
        <v>489</v>
      </c>
      <c r="J13" s="531">
        <f t="shared" si="3"/>
        <v>48900</v>
      </c>
      <c r="K13" s="531">
        <f t="shared" si="0"/>
        <v>0.0489</v>
      </c>
      <c r="L13" s="452">
        <v>74279</v>
      </c>
      <c r="M13" s="453">
        <v>72757</v>
      </c>
      <c r="N13" s="531">
        <f t="shared" si="4"/>
        <v>1522</v>
      </c>
      <c r="O13" s="531">
        <f t="shared" si="5"/>
        <v>152200</v>
      </c>
      <c r="P13" s="531">
        <f t="shared" si="1"/>
        <v>0.1522</v>
      </c>
      <c r="Q13" s="184"/>
    </row>
    <row r="14" spans="1:17" ht="15.75" customHeight="1">
      <c r="A14" s="496">
        <v>7</v>
      </c>
      <c r="B14" s="497" t="s">
        <v>96</v>
      </c>
      <c r="C14" s="502">
        <v>4865102</v>
      </c>
      <c r="D14" s="48" t="s">
        <v>13</v>
      </c>
      <c r="E14" s="49" t="s">
        <v>363</v>
      </c>
      <c r="F14" s="511">
        <v>100</v>
      </c>
      <c r="G14" s="452">
        <v>1166</v>
      </c>
      <c r="H14" s="453">
        <v>802</v>
      </c>
      <c r="I14" s="531">
        <f t="shared" si="2"/>
        <v>364</v>
      </c>
      <c r="J14" s="531">
        <f t="shared" si="3"/>
        <v>36400</v>
      </c>
      <c r="K14" s="531">
        <f t="shared" si="0"/>
        <v>0.0364</v>
      </c>
      <c r="L14" s="452">
        <v>46702</v>
      </c>
      <c r="M14" s="453">
        <v>46355</v>
      </c>
      <c r="N14" s="531">
        <f t="shared" si="4"/>
        <v>347</v>
      </c>
      <c r="O14" s="531">
        <f t="shared" si="5"/>
        <v>34700</v>
      </c>
      <c r="P14" s="531">
        <f t="shared" si="1"/>
        <v>0.0347</v>
      </c>
      <c r="Q14" s="184"/>
    </row>
    <row r="15" spans="1:17" ht="15.75" customHeight="1">
      <c r="A15" s="496"/>
      <c r="B15" s="499" t="s">
        <v>12</v>
      </c>
      <c r="C15" s="502"/>
      <c r="D15" s="48"/>
      <c r="E15" s="48"/>
      <c r="F15" s="511"/>
      <c r="G15" s="452"/>
      <c r="H15" s="453"/>
      <c r="I15" s="531"/>
      <c r="J15" s="531"/>
      <c r="K15" s="531"/>
      <c r="L15" s="532"/>
      <c r="M15" s="531"/>
      <c r="N15" s="531"/>
      <c r="O15" s="531"/>
      <c r="P15" s="531"/>
      <c r="Q15" s="184"/>
    </row>
    <row r="16" spans="1:17" ht="15.75" customHeight="1">
      <c r="A16" s="496">
        <v>8</v>
      </c>
      <c r="B16" s="497" t="s">
        <v>387</v>
      </c>
      <c r="C16" s="502">
        <v>4864884</v>
      </c>
      <c r="D16" s="48" t="s">
        <v>13</v>
      </c>
      <c r="E16" s="49" t="s">
        <v>363</v>
      </c>
      <c r="F16" s="511">
        <v>1000</v>
      </c>
      <c r="G16" s="452">
        <v>999611</v>
      </c>
      <c r="H16" s="453">
        <v>999784</v>
      </c>
      <c r="I16" s="531">
        <f>G16-H16</f>
        <v>-173</v>
      </c>
      <c r="J16" s="531">
        <f t="shared" si="3"/>
        <v>-173000</v>
      </c>
      <c r="K16" s="531">
        <f t="shared" si="0"/>
        <v>-0.173</v>
      </c>
      <c r="L16" s="452">
        <v>999713</v>
      </c>
      <c r="M16" s="453">
        <v>999713</v>
      </c>
      <c r="N16" s="531">
        <f>L16-M16</f>
        <v>0</v>
      </c>
      <c r="O16" s="531">
        <f t="shared" si="5"/>
        <v>0</v>
      </c>
      <c r="P16" s="531">
        <f t="shared" si="1"/>
        <v>0</v>
      </c>
      <c r="Q16" s="591"/>
    </row>
    <row r="17" spans="1:17" ht="15.75" customHeight="1">
      <c r="A17" s="496">
        <v>9</v>
      </c>
      <c r="B17" s="497" t="s">
        <v>97</v>
      </c>
      <c r="C17" s="502">
        <v>4864831</v>
      </c>
      <c r="D17" s="48" t="s">
        <v>13</v>
      </c>
      <c r="E17" s="49" t="s">
        <v>363</v>
      </c>
      <c r="F17" s="511">
        <v>1000</v>
      </c>
      <c r="G17" s="452">
        <v>999854</v>
      </c>
      <c r="H17" s="453">
        <v>999880</v>
      </c>
      <c r="I17" s="531">
        <f aca="true" t="shared" si="6" ref="I17:I49">G17-H17</f>
        <v>-26</v>
      </c>
      <c r="J17" s="531">
        <f t="shared" si="3"/>
        <v>-26000</v>
      </c>
      <c r="K17" s="531">
        <f t="shared" si="0"/>
        <v>-0.026</v>
      </c>
      <c r="L17" s="452">
        <v>2316</v>
      </c>
      <c r="M17" s="453">
        <v>2314</v>
      </c>
      <c r="N17" s="531">
        <f aca="true" t="shared" si="7" ref="N17:N49">L17-M17</f>
        <v>2</v>
      </c>
      <c r="O17" s="531">
        <f t="shared" si="5"/>
        <v>2000</v>
      </c>
      <c r="P17" s="531">
        <f t="shared" si="1"/>
        <v>0.002</v>
      </c>
      <c r="Q17" s="184"/>
    </row>
    <row r="18" spans="1:17" ht="15.75" customHeight="1">
      <c r="A18" s="496">
        <v>10</v>
      </c>
      <c r="B18" s="497" t="s">
        <v>128</v>
      </c>
      <c r="C18" s="502">
        <v>4864832</v>
      </c>
      <c r="D18" s="48" t="s">
        <v>13</v>
      </c>
      <c r="E18" s="49" t="s">
        <v>363</v>
      </c>
      <c r="F18" s="511">
        <v>1000</v>
      </c>
      <c r="G18" s="452">
        <v>364</v>
      </c>
      <c r="H18" s="453">
        <v>285</v>
      </c>
      <c r="I18" s="531">
        <f t="shared" si="6"/>
        <v>79</v>
      </c>
      <c r="J18" s="531">
        <f t="shared" si="3"/>
        <v>79000</v>
      </c>
      <c r="K18" s="531">
        <f t="shared" si="0"/>
        <v>0.079</v>
      </c>
      <c r="L18" s="452">
        <v>1307</v>
      </c>
      <c r="M18" s="453">
        <v>1306</v>
      </c>
      <c r="N18" s="531">
        <f t="shared" si="7"/>
        <v>1</v>
      </c>
      <c r="O18" s="531">
        <f t="shared" si="5"/>
        <v>1000</v>
      </c>
      <c r="P18" s="531">
        <f t="shared" si="1"/>
        <v>0.001</v>
      </c>
      <c r="Q18" s="184"/>
    </row>
    <row r="19" spans="1:17" ht="15.75" customHeight="1">
      <c r="A19" s="496">
        <v>11</v>
      </c>
      <c r="B19" s="497" t="s">
        <v>98</v>
      </c>
      <c r="C19" s="502">
        <v>4864833</v>
      </c>
      <c r="D19" s="48" t="s">
        <v>13</v>
      </c>
      <c r="E19" s="49" t="s">
        <v>363</v>
      </c>
      <c r="F19" s="511">
        <v>1000</v>
      </c>
      <c r="G19" s="452">
        <v>139</v>
      </c>
      <c r="H19" s="453">
        <v>73</v>
      </c>
      <c r="I19" s="531">
        <f t="shared" si="6"/>
        <v>66</v>
      </c>
      <c r="J19" s="531">
        <f t="shared" si="3"/>
        <v>66000</v>
      </c>
      <c r="K19" s="531">
        <f t="shared" si="0"/>
        <v>0.066</v>
      </c>
      <c r="L19" s="452">
        <v>2433</v>
      </c>
      <c r="M19" s="453">
        <v>2432</v>
      </c>
      <c r="N19" s="531">
        <f t="shared" si="7"/>
        <v>1</v>
      </c>
      <c r="O19" s="531">
        <f t="shared" si="5"/>
        <v>1000</v>
      </c>
      <c r="P19" s="531">
        <f t="shared" si="1"/>
        <v>0.001</v>
      </c>
      <c r="Q19" s="184"/>
    </row>
    <row r="20" spans="1:17" ht="15.75" customHeight="1">
      <c r="A20" s="496">
        <v>12</v>
      </c>
      <c r="B20" s="497" t="s">
        <v>99</v>
      </c>
      <c r="C20" s="502">
        <v>4864834</v>
      </c>
      <c r="D20" s="48" t="s">
        <v>13</v>
      </c>
      <c r="E20" s="49" t="s">
        <v>363</v>
      </c>
      <c r="F20" s="511">
        <v>1000</v>
      </c>
      <c r="G20" s="452">
        <v>999766</v>
      </c>
      <c r="H20" s="453">
        <v>999712</v>
      </c>
      <c r="I20" s="531">
        <f t="shared" si="6"/>
        <v>54</v>
      </c>
      <c r="J20" s="531">
        <f t="shared" si="3"/>
        <v>54000</v>
      </c>
      <c r="K20" s="531">
        <f t="shared" si="0"/>
        <v>0.054</v>
      </c>
      <c r="L20" s="452">
        <v>2216</v>
      </c>
      <c r="M20" s="453">
        <v>2214</v>
      </c>
      <c r="N20" s="531">
        <f t="shared" si="7"/>
        <v>2</v>
      </c>
      <c r="O20" s="531">
        <f t="shared" si="5"/>
        <v>2000</v>
      </c>
      <c r="P20" s="531">
        <f t="shared" si="1"/>
        <v>0.002</v>
      </c>
      <c r="Q20" s="184"/>
    </row>
    <row r="21" spans="1:17" ht="15.75" customHeight="1">
      <c r="A21" s="496">
        <v>13</v>
      </c>
      <c r="B21" s="432" t="s">
        <v>100</v>
      </c>
      <c r="C21" s="502">
        <v>4864835</v>
      </c>
      <c r="D21" s="52" t="s">
        <v>13</v>
      </c>
      <c r="E21" s="49" t="s">
        <v>363</v>
      </c>
      <c r="F21" s="511">
        <v>1000</v>
      </c>
      <c r="G21" s="452">
        <v>459</v>
      </c>
      <c r="H21" s="453">
        <v>470</v>
      </c>
      <c r="I21" s="531">
        <f t="shared" si="6"/>
        <v>-11</v>
      </c>
      <c r="J21" s="531">
        <f t="shared" si="3"/>
        <v>-11000</v>
      </c>
      <c r="K21" s="531">
        <f t="shared" si="0"/>
        <v>-0.011</v>
      </c>
      <c r="L21" s="452">
        <v>1072</v>
      </c>
      <c r="M21" s="453">
        <v>1077</v>
      </c>
      <c r="N21" s="531">
        <f t="shared" si="7"/>
        <v>-5</v>
      </c>
      <c r="O21" s="531">
        <f t="shared" si="5"/>
        <v>-5000</v>
      </c>
      <c r="P21" s="531">
        <f t="shared" si="1"/>
        <v>-0.005</v>
      </c>
      <c r="Q21" s="184"/>
    </row>
    <row r="22" spans="1:17" ht="15.75" customHeight="1">
      <c r="A22" s="496">
        <v>14</v>
      </c>
      <c r="B22" s="497" t="s">
        <v>101</v>
      </c>
      <c r="C22" s="502">
        <v>4864836</v>
      </c>
      <c r="D22" s="48" t="s">
        <v>13</v>
      </c>
      <c r="E22" s="49" t="s">
        <v>363</v>
      </c>
      <c r="F22" s="511">
        <v>1000</v>
      </c>
      <c r="G22" s="452">
        <v>158</v>
      </c>
      <c r="H22" s="453">
        <v>155</v>
      </c>
      <c r="I22" s="531">
        <f t="shared" si="6"/>
        <v>3</v>
      </c>
      <c r="J22" s="531">
        <f t="shared" si="3"/>
        <v>3000</v>
      </c>
      <c r="K22" s="531">
        <f t="shared" si="0"/>
        <v>0.003</v>
      </c>
      <c r="L22" s="452">
        <v>13529</v>
      </c>
      <c r="M22" s="453">
        <v>13443</v>
      </c>
      <c r="N22" s="531">
        <f t="shared" si="7"/>
        <v>86</v>
      </c>
      <c r="O22" s="531">
        <f t="shared" si="5"/>
        <v>86000</v>
      </c>
      <c r="P22" s="531">
        <f t="shared" si="1"/>
        <v>0.086</v>
      </c>
      <c r="Q22" s="184"/>
    </row>
    <row r="23" spans="1:17" ht="15.75" customHeight="1">
      <c r="A23" s="496">
        <v>15</v>
      </c>
      <c r="B23" s="497" t="s">
        <v>102</v>
      </c>
      <c r="C23" s="502">
        <v>4864837</v>
      </c>
      <c r="D23" s="48" t="s">
        <v>13</v>
      </c>
      <c r="E23" s="49" t="s">
        <v>363</v>
      </c>
      <c r="F23" s="511">
        <v>1000</v>
      </c>
      <c r="G23" s="452">
        <v>299</v>
      </c>
      <c r="H23" s="453">
        <v>300</v>
      </c>
      <c r="I23" s="531">
        <f t="shared" si="6"/>
        <v>-1</v>
      </c>
      <c r="J23" s="531">
        <f t="shared" si="3"/>
        <v>-1000</v>
      </c>
      <c r="K23" s="531">
        <f t="shared" si="0"/>
        <v>-0.001</v>
      </c>
      <c r="L23" s="452">
        <v>34171</v>
      </c>
      <c r="M23" s="453">
        <v>34086</v>
      </c>
      <c r="N23" s="531">
        <f t="shared" si="7"/>
        <v>85</v>
      </c>
      <c r="O23" s="531">
        <f t="shared" si="5"/>
        <v>85000</v>
      </c>
      <c r="P23" s="356">
        <f t="shared" si="1"/>
        <v>0.085</v>
      </c>
      <c r="Q23" s="184"/>
    </row>
    <row r="24" spans="1:17" ht="15.75" customHeight="1">
      <c r="A24" s="496">
        <v>16</v>
      </c>
      <c r="B24" s="497" t="s">
        <v>103</v>
      </c>
      <c r="C24" s="502">
        <v>4864838</v>
      </c>
      <c r="D24" s="48" t="s">
        <v>13</v>
      </c>
      <c r="E24" s="49" t="s">
        <v>363</v>
      </c>
      <c r="F24" s="511">
        <v>1000</v>
      </c>
      <c r="G24" s="452">
        <v>254</v>
      </c>
      <c r="H24" s="453">
        <v>258</v>
      </c>
      <c r="I24" s="531">
        <f t="shared" si="6"/>
        <v>-4</v>
      </c>
      <c r="J24" s="531">
        <f t="shared" si="3"/>
        <v>-4000</v>
      </c>
      <c r="K24" s="531">
        <f t="shared" si="0"/>
        <v>-0.004</v>
      </c>
      <c r="L24" s="452">
        <v>9439</v>
      </c>
      <c r="M24" s="453">
        <v>8827</v>
      </c>
      <c r="N24" s="531">
        <f t="shared" si="7"/>
        <v>612</v>
      </c>
      <c r="O24" s="531">
        <f t="shared" si="5"/>
        <v>612000</v>
      </c>
      <c r="P24" s="531">
        <f t="shared" si="1"/>
        <v>0.612</v>
      </c>
      <c r="Q24" s="184"/>
    </row>
    <row r="25" spans="1:17" ht="15.75" customHeight="1">
      <c r="A25" s="496">
        <v>17</v>
      </c>
      <c r="B25" s="497" t="s">
        <v>126</v>
      </c>
      <c r="C25" s="502">
        <v>4864839</v>
      </c>
      <c r="D25" s="48" t="s">
        <v>13</v>
      </c>
      <c r="E25" s="49" t="s">
        <v>363</v>
      </c>
      <c r="F25" s="511">
        <v>1000</v>
      </c>
      <c r="G25" s="452">
        <v>248</v>
      </c>
      <c r="H25" s="453">
        <v>236</v>
      </c>
      <c r="I25" s="531">
        <f t="shared" si="6"/>
        <v>12</v>
      </c>
      <c r="J25" s="531">
        <f t="shared" si="3"/>
        <v>12000</v>
      </c>
      <c r="K25" s="531">
        <f t="shared" si="0"/>
        <v>0.012</v>
      </c>
      <c r="L25" s="452">
        <v>5325</v>
      </c>
      <c r="M25" s="453">
        <v>5325</v>
      </c>
      <c r="N25" s="531">
        <f t="shared" si="7"/>
        <v>0</v>
      </c>
      <c r="O25" s="531">
        <f t="shared" si="5"/>
        <v>0</v>
      </c>
      <c r="P25" s="531">
        <f t="shared" si="1"/>
        <v>0</v>
      </c>
      <c r="Q25" s="184"/>
    </row>
    <row r="26" spans="1:17" ht="15.75" customHeight="1">
      <c r="A26" s="496">
        <v>18</v>
      </c>
      <c r="B26" s="497" t="s">
        <v>129</v>
      </c>
      <c r="C26" s="502">
        <v>4864786</v>
      </c>
      <c r="D26" s="48" t="s">
        <v>13</v>
      </c>
      <c r="E26" s="49" t="s">
        <v>363</v>
      </c>
      <c r="F26" s="511">
        <v>100</v>
      </c>
      <c r="G26" s="452">
        <v>30121</v>
      </c>
      <c r="H26" s="453">
        <v>29697</v>
      </c>
      <c r="I26" s="531">
        <f t="shared" si="6"/>
        <v>424</v>
      </c>
      <c r="J26" s="531">
        <f t="shared" si="3"/>
        <v>42400</v>
      </c>
      <c r="K26" s="531">
        <f t="shared" si="0"/>
        <v>0.0424</v>
      </c>
      <c r="L26" s="452">
        <v>532</v>
      </c>
      <c r="M26" s="453">
        <v>530</v>
      </c>
      <c r="N26" s="531">
        <f t="shared" si="7"/>
        <v>2</v>
      </c>
      <c r="O26" s="531">
        <f t="shared" si="5"/>
        <v>200</v>
      </c>
      <c r="P26" s="531">
        <f t="shared" si="1"/>
        <v>0.0002</v>
      </c>
      <c r="Q26" s="184"/>
    </row>
    <row r="27" spans="1:17" ht="15.75" customHeight="1">
      <c r="A27" s="496">
        <v>19</v>
      </c>
      <c r="B27" s="497" t="s">
        <v>127</v>
      </c>
      <c r="C27" s="502">
        <v>4864883</v>
      </c>
      <c r="D27" s="48" t="s">
        <v>13</v>
      </c>
      <c r="E27" s="49" t="s">
        <v>363</v>
      </c>
      <c r="F27" s="511">
        <v>1000</v>
      </c>
      <c r="G27" s="452">
        <v>998543</v>
      </c>
      <c r="H27" s="453">
        <v>998499</v>
      </c>
      <c r="I27" s="531">
        <f t="shared" si="6"/>
        <v>44</v>
      </c>
      <c r="J27" s="531">
        <f t="shared" si="3"/>
        <v>44000</v>
      </c>
      <c r="K27" s="531">
        <f t="shared" si="0"/>
        <v>0.044</v>
      </c>
      <c r="L27" s="452">
        <v>5750</v>
      </c>
      <c r="M27" s="453">
        <v>5553</v>
      </c>
      <c r="N27" s="531">
        <f t="shared" si="7"/>
        <v>197</v>
      </c>
      <c r="O27" s="531">
        <f t="shared" si="5"/>
        <v>197000</v>
      </c>
      <c r="P27" s="531">
        <f t="shared" si="1"/>
        <v>0.197</v>
      </c>
      <c r="Q27" s="184"/>
    </row>
    <row r="28" spans="1:17" ht="15.75" customHeight="1">
      <c r="A28" s="496"/>
      <c r="B28" s="499" t="s">
        <v>104</v>
      </c>
      <c r="C28" s="502"/>
      <c r="D28" s="48"/>
      <c r="E28" s="48"/>
      <c r="F28" s="511"/>
      <c r="G28" s="452"/>
      <c r="H28" s="453"/>
      <c r="I28" s="23"/>
      <c r="J28" s="23"/>
      <c r="K28" s="245"/>
      <c r="L28" s="102"/>
      <c r="M28" s="23"/>
      <c r="N28" s="23"/>
      <c r="O28" s="23"/>
      <c r="P28" s="245"/>
      <c r="Q28" s="184"/>
    </row>
    <row r="29" spans="1:17" ht="15.75" customHeight="1">
      <c r="A29" s="496">
        <v>20</v>
      </c>
      <c r="B29" s="497" t="s">
        <v>105</v>
      </c>
      <c r="C29" s="502">
        <v>4865041</v>
      </c>
      <c r="D29" s="48" t="s">
        <v>13</v>
      </c>
      <c r="E29" s="49" t="s">
        <v>363</v>
      </c>
      <c r="F29" s="511">
        <v>1100</v>
      </c>
      <c r="G29" s="452">
        <v>999998</v>
      </c>
      <c r="H29" s="453">
        <v>999998</v>
      </c>
      <c r="I29" s="531">
        <f t="shared" si="6"/>
        <v>0</v>
      </c>
      <c r="J29" s="531">
        <f t="shared" si="3"/>
        <v>0</v>
      </c>
      <c r="K29" s="531">
        <f t="shared" si="0"/>
        <v>0</v>
      </c>
      <c r="L29" s="452">
        <v>835678</v>
      </c>
      <c r="M29" s="453">
        <v>838958</v>
      </c>
      <c r="N29" s="531">
        <f t="shared" si="7"/>
        <v>-3280</v>
      </c>
      <c r="O29" s="531">
        <f t="shared" si="5"/>
        <v>-3608000</v>
      </c>
      <c r="P29" s="531">
        <f t="shared" si="1"/>
        <v>-3.608</v>
      </c>
      <c r="Q29" s="184"/>
    </row>
    <row r="30" spans="1:17" ht="15.75" customHeight="1">
      <c r="A30" s="496">
        <v>21</v>
      </c>
      <c r="B30" s="497" t="s">
        <v>106</v>
      </c>
      <c r="C30" s="502">
        <v>4865042</v>
      </c>
      <c r="D30" s="48" t="s">
        <v>13</v>
      </c>
      <c r="E30" s="49" t="s">
        <v>363</v>
      </c>
      <c r="F30" s="511">
        <v>1100</v>
      </c>
      <c r="G30" s="452">
        <v>999999</v>
      </c>
      <c r="H30" s="453">
        <v>999999</v>
      </c>
      <c r="I30" s="531">
        <f t="shared" si="6"/>
        <v>0</v>
      </c>
      <c r="J30" s="531">
        <f t="shared" si="3"/>
        <v>0</v>
      </c>
      <c r="K30" s="531">
        <f t="shared" si="0"/>
        <v>0</v>
      </c>
      <c r="L30" s="452">
        <v>876886</v>
      </c>
      <c r="M30" s="453">
        <v>880370</v>
      </c>
      <c r="N30" s="531">
        <f t="shared" si="7"/>
        <v>-3484</v>
      </c>
      <c r="O30" s="531">
        <f t="shared" si="5"/>
        <v>-3832400</v>
      </c>
      <c r="P30" s="531">
        <f t="shared" si="1"/>
        <v>-3.8324</v>
      </c>
      <c r="Q30" s="184"/>
    </row>
    <row r="31" spans="1:17" ht="15.75" customHeight="1">
      <c r="A31" s="496">
        <v>22</v>
      </c>
      <c r="B31" s="497" t="s">
        <v>385</v>
      </c>
      <c r="C31" s="502">
        <v>4864943</v>
      </c>
      <c r="D31" s="48" t="s">
        <v>13</v>
      </c>
      <c r="E31" s="49" t="s">
        <v>363</v>
      </c>
      <c r="F31" s="511">
        <v>1000</v>
      </c>
      <c r="G31" s="452">
        <v>993602</v>
      </c>
      <c r="H31" s="453">
        <v>994326</v>
      </c>
      <c r="I31" s="531">
        <f>G31-H31</f>
        <v>-724</v>
      </c>
      <c r="J31" s="531">
        <f>$F31*I31</f>
        <v>-724000</v>
      </c>
      <c r="K31" s="531">
        <f>J31/1000000</f>
        <v>-0.724</v>
      </c>
      <c r="L31" s="452">
        <v>10106</v>
      </c>
      <c r="M31" s="453">
        <v>10106</v>
      </c>
      <c r="N31" s="531">
        <f>L31-M31</f>
        <v>0</v>
      </c>
      <c r="O31" s="531">
        <f>$F31*N31</f>
        <v>0</v>
      </c>
      <c r="P31" s="531">
        <f>O31/1000000</f>
        <v>0</v>
      </c>
      <c r="Q31" s="184"/>
    </row>
    <row r="32" spans="1:17" ht="15.75" customHeight="1">
      <c r="A32" s="496"/>
      <c r="B32" s="499" t="s">
        <v>35</v>
      </c>
      <c r="C32" s="502"/>
      <c r="D32" s="48"/>
      <c r="E32" s="48"/>
      <c r="F32" s="511"/>
      <c r="G32" s="452"/>
      <c r="H32" s="453"/>
      <c r="I32" s="531"/>
      <c r="J32" s="531"/>
      <c r="K32" s="245">
        <f>SUM(K16:K31)</f>
        <v>-0.6386</v>
      </c>
      <c r="L32" s="532"/>
      <c r="M32" s="531"/>
      <c r="N32" s="531"/>
      <c r="O32" s="531"/>
      <c r="P32" s="245">
        <f>SUM(P16:P31)</f>
        <v>-6.4592</v>
      </c>
      <c r="Q32" s="184"/>
    </row>
    <row r="33" spans="1:17" ht="15.75" customHeight="1">
      <c r="A33" s="496">
        <v>23</v>
      </c>
      <c r="B33" s="497" t="s">
        <v>107</v>
      </c>
      <c r="C33" s="502">
        <v>4864910</v>
      </c>
      <c r="D33" s="48" t="s">
        <v>13</v>
      </c>
      <c r="E33" s="49" t="s">
        <v>363</v>
      </c>
      <c r="F33" s="511">
        <v>-1000</v>
      </c>
      <c r="G33" s="452">
        <v>965892</v>
      </c>
      <c r="H33" s="453">
        <v>966298</v>
      </c>
      <c r="I33" s="531">
        <f t="shared" si="6"/>
        <v>-406</v>
      </c>
      <c r="J33" s="531">
        <f t="shared" si="3"/>
        <v>406000</v>
      </c>
      <c r="K33" s="531">
        <f t="shared" si="0"/>
        <v>0.406</v>
      </c>
      <c r="L33" s="452">
        <v>978078</v>
      </c>
      <c r="M33" s="453">
        <v>978078</v>
      </c>
      <c r="N33" s="531">
        <f t="shared" si="7"/>
        <v>0</v>
      </c>
      <c r="O33" s="531">
        <f t="shared" si="5"/>
        <v>0</v>
      </c>
      <c r="P33" s="531">
        <f t="shared" si="1"/>
        <v>0</v>
      </c>
      <c r="Q33" s="184"/>
    </row>
    <row r="34" spans="1:17" ht="15.75" customHeight="1">
      <c r="A34" s="496">
        <v>24</v>
      </c>
      <c r="B34" s="497" t="s">
        <v>108</v>
      </c>
      <c r="C34" s="502">
        <v>4864911</v>
      </c>
      <c r="D34" s="48" t="s">
        <v>13</v>
      </c>
      <c r="E34" s="49" t="s">
        <v>363</v>
      </c>
      <c r="F34" s="511">
        <v>-1000</v>
      </c>
      <c r="G34" s="452">
        <v>982728</v>
      </c>
      <c r="H34" s="453">
        <v>983285</v>
      </c>
      <c r="I34" s="531">
        <f t="shared" si="6"/>
        <v>-557</v>
      </c>
      <c r="J34" s="531">
        <f t="shared" si="3"/>
        <v>557000</v>
      </c>
      <c r="K34" s="531">
        <f t="shared" si="0"/>
        <v>0.557</v>
      </c>
      <c r="L34" s="452">
        <v>984544</v>
      </c>
      <c r="M34" s="453">
        <v>984544</v>
      </c>
      <c r="N34" s="531">
        <f t="shared" si="7"/>
        <v>0</v>
      </c>
      <c r="O34" s="531">
        <f t="shared" si="5"/>
        <v>0</v>
      </c>
      <c r="P34" s="531">
        <f t="shared" si="1"/>
        <v>0</v>
      </c>
      <c r="Q34" s="184"/>
    </row>
    <row r="35" spans="1:17" ht="15.75" customHeight="1">
      <c r="A35" s="496">
        <v>25</v>
      </c>
      <c r="B35" s="552" t="s">
        <v>150</v>
      </c>
      <c r="C35" s="512">
        <v>4902571</v>
      </c>
      <c r="D35" s="14" t="s">
        <v>13</v>
      </c>
      <c r="E35" s="49" t="s">
        <v>363</v>
      </c>
      <c r="F35" s="512">
        <v>300</v>
      </c>
      <c r="G35" s="452">
        <v>2</v>
      </c>
      <c r="H35" s="453">
        <v>2</v>
      </c>
      <c r="I35" s="531">
        <f t="shared" si="6"/>
        <v>0</v>
      </c>
      <c r="J35" s="531">
        <f t="shared" si="3"/>
        <v>0</v>
      </c>
      <c r="K35" s="531">
        <f t="shared" si="0"/>
        <v>0</v>
      </c>
      <c r="L35" s="452">
        <v>999952</v>
      </c>
      <c r="M35" s="453">
        <v>999952</v>
      </c>
      <c r="N35" s="531">
        <f t="shared" si="7"/>
        <v>0</v>
      </c>
      <c r="O35" s="531">
        <f t="shared" si="5"/>
        <v>0</v>
      </c>
      <c r="P35" s="531">
        <f t="shared" si="1"/>
        <v>0</v>
      </c>
      <c r="Q35" s="184"/>
    </row>
    <row r="36" spans="1:17" ht="15.75" customHeight="1">
      <c r="A36" s="496"/>
      <c r="B36" s="499" t="s">
        <v>29</v>
      </c>
      <c r="C36" s="502"/>
      <c r="D36" s="48"/>
      <c r="E36" s="48"/>
      <c r="F36" s="511"/>
      <c r="G36" s="452"/>
      <c r="H36" s="453"/>
      <c r="I36" s="531"/>
      <c r="J36" s="531"/>
      <c r="K36" s="531"/>
      <c r="L36" s="532"/>
      <c r="M36" s="531"/>
      <c r="N36" s="531"/>
      <c r="O36" s="531"/>
      <c r="P36" s="531"/>
      <c r="Q36" s="184"/>
    </row>
    <row r="37" spans="1:17" ht="15.75" customHeight="1">
      <c r="A37" s="496">
        <v>26</v>
      </c>
      <c r="B37" s="432" t="s">
        <v>50</v>
      </c>
      <c r="C37" s="502">
        <v>4864830</v>
      </c>
      <c r="D37" s="52" t="s">
        <v>13</v>
      </c>
      <c r="E37" s="49" t="s">
        <v>363</v>
      </c>
      <c r="F37" s="511">
        <v>1000</v>
      </c>
      <c r="G37" s="452">
        <v>942</v>
      </c>
      <c r="H37" s="453">
        <v>928</v>
      </c>
      <c r="I37" s="531">
        <f t="shared" si="6"/>
        <v>14</v>
      </c>
      <c r="J37" s="531">
        <f t="shared" si="3"/>
        <v>14000</v>
      </c>
      <c r="K37" s="531">
        <f t="shared" si="0"/>
        <v>0.014</v>
      </c>
      <c r="L37" s="452">
        <v>56348</v>
      </c>
      <c r="M37" s="453">
        <v>56002</v>
      </c>
      <c r="N37" s="531">
        <f t="shared" si="7"/>
        <v>346</v>
      </c>
      <c r="O37" s="531">
        <f t="shared" si="5"/>
        <v>346000</v>
      </c>
      <c r="P37" s="531">
        <f t="shared" si="1"/>
        <v>0.346</v>
      </c>
      <c r="Q37" s="184"/>
    </row>
    <row r="38" spans="1:17" ht="15.75" customHeight="1">
      <c r="A38" s="496"/>
      <c r="B38" s="499" t="s">
        <v>109</v>
      </c>
      <c r="C38" s="502"/>
      <c r="D38" s="48"/>
      <c r="E38" s="48"/>
      <c r="F38" s="511"/>
      <c r="G38" s="452"/>
      <c r="H38" s="453"/>
      <c r="I38" s="531"/>
      <c r="J38" s="531"/>
      <c r="K38" s="531"/>
      <c r="L38" s="532"/>
      <c r="M38" s="531"/>
      <c r="N38" s="531"/>
      <c r="O38" s="531"/>
      <c r="P38" s="531"/>
      <c r="Q38" s="184"/>
    </row>
    <row r="39" spans="1:17" ht="15.75" customHeight="1">
      <c r="A39" s="496">
        <v>27</v>
      </c>
      <c r="B39" s="497" t="s">
        <v>110</v>
      </c>
      <c r="C39" s="502">
        <v>4864962</v>
      </c>
      <c r="D39" s="48" t="s">
        <v>13</v>
      </c>
      <c r="E39" s="49" t="s">
        <v>363</v>
      </c>
      <c r="F39" s="511">
        <v>-1000</v>
      </c>
      <c r="G39" s="452">
        <v>2803</v>
      </c>
      <c r="H39" s="453">
        <v>1298</v>
      </c>
      <c r="I39" s="531">
        <f t="shared" si="6"/>
        <v>1505</v>
      </c>
      <c r="J39" s="531">
        <f t="shared" si="3"/>
        <v>-1505000</v>
      </c>
      <c r="K39" s="531">
        <f t="shared" si="0"/>
        <v>-1.505</v>
      </c>
      <c r="L39" s="452">
        <v>974707</v>
      </c>
      <c r="M39" s="453">
        <v>974886</v>
      </c>
      <c r="N39" s="531">
        <f t="shared" si="7"/>
        <v>-179</v>
      </c>
      <c r="O39" s="531">
        <f t="shared" si="5"/>
        <v>179000</v>
      </c>
      <c r="P39" s="531">
        <f t="shared" si="1"/>
        <v>0.179</v>
      </c>
      <c r="Q39" s="184"/>
    </row>
    <row r="40" spans="1:17" ht="15.75" customHeight="1">
      <c r="A40" s="496">
        <v>28</v>
      </c>
      <c r="B40" s="497" t="s">
        <v>111</v>
      </c>
      <c r="C40" s="502">
        <v>4865033</v>
      </c>
      <c r="D40" s="48" t="s">
        <v>13</v>
      </c>
      <c r="E40" s="49" t="s">
        <v>363</v>
      </c>
      <c r="F40" s="511">
        <v>-1000</v>
      </c>
      <c r="G40" s="452">
        <v>4035</v>
      </c>
      <c r="H40" s="453">
        <v>3431</v>
      </c>
      <c r="I40" s="531">
        <f t="shared" si="6"/>
        <v>604</v>
      </c>
      <c r="J40" s="531">
        <f t="shared" si="3"/>
        <v>-604000</v>
      </c>
      <c r="K40" s="531">
        <f t="shared" si="0"/>
        <v>-0.604</v>
      </c>
      <c r="L40" s="452">
        <v>980149</v>
      </c>
      <c r="M40" s="453">
        <v>980329</v>
      </c>
      <c r="N40" s="531">
        <f t="shared" si="7"/>
        <v>-180</v>
      </c>
      <c r="O40" s="531">
        <f t="shared" si="5"/>
        <v>180000</v>
      </c>
      <c r="P40" s="531">
        <f t="shared" si="1"/>
        <v>0.18</v>
      </c>
      <c r="Q40" s="184"/>
    </row>
    <row r="41" spans="1:17" ht="15.75" customHeight="1">
      <c r="A41" s="496">
        <v>29</v>
      </c>
      <c r="B41" s="497" t="s">
        <v>112</v>
      </c>
      <c r="C41" s="502">
        <v>4864902</v>
      </c>
      <c r="D41" s="48" t="s">
        <v>13</v>
      </c>
      <c r="E41" s="49" t="s">
        <v>363</v>
      </c>
      <c r="F41" s="511">
        <v>-1000</v>
      </c>
      <c r="G41" s="452">
        <v>994814</v>
      </c>
      <c r="H41" s="453">
        <v>995821</v>
      </c>
      <c r="I41" s="531">
        <f t="shared" si="6"/>
        <v>-1007</v>
      </c>
      <c r="J41" s="531">
        <f t="shared" si="3"/>
        <v>1007000</v>
      </c>
      <c r="K41" s="531">
        <f t="shared" si="0"/>
        <v>1.007</v>
      </c>
      <c r="L41" s="452">
        <v>991320</v>
      </c>
      <c r="M41" s="453">
        <v>991326</v>
      </c>
      <c r="N41" s="531">
        <f t="shared" si="7"/>
        <v>-6</v>
      </c>
      <c r="O41" s="531">
        <f t="shared" si="5"/>
        <v>6000</v>
      </c>
      <c r="P41" s="531">
        <f t="shared" si="1"/>
        <v>0.006</v>
      </c>
      <c r="Q41" s="184"/>
    </row>
    <row r="42" spans="1:17" ht="15.75" customHeight="1">
      <c r="A42" s="496">
        <v>30</v>
      </c>
      <c r="B42" s="432" t="s">
        <v>113</v>
      </c>
      <c r="C42" s="502">
        <v>4864935</v>
      </c>
      <c r="D42" s="48" t="s">
        <v>13</v>
      </c>
      <c r="E42" s="49" t="s">
        <v>363</v>
      </c>
      <c r="F42" s="511">
        <v>-1000</v>
      </c>
      <c r="G42" s="452">
        <v>997522</v>
      </c>
      <c r="H42" s="453">
        <v>998824</v>
      </c>
      <c r="I42" s="531">
        <f t="shared" si="6"/>
        <v>-1302</v>
      </c>
      <c r="J42" s="531">
        <f t="shared" si="3"/>
        <v>1302000</v>
      </c>
      <c r="K42" s="531">
        <f t="shared" si="0"/>
        <v>1.302</v>
      </c>
      <c r="L42" s="452">
        <v>996261</v>
      </c>
      <c r="M42" s="453">
        <v>996276</v>
      </c>
      <c r="N42" s="531">
        <f t="shared" si="7"/>
        <v>-15</v>
      </c>
      <c r="O42" s="531">
        <f t="shared" si="5"/>
        <v>15000</v>
      </c>
      <c r="P42" s="531">
        <f t="shared" si="1"/>
        <v>0.015</v>
      </c>
      <c r="Q42" s="232"/>
    </row>
    <row r="43" spans="1:17" ht="15.75" customHeight="1">
      <c r="A43" s="496"/>
      <c r="B43" s="499" t="s">
        <v>46</v>
      </c>
      <c r="C43" s="502"/>
      <c r="D43" s="48"/>
      <c r="E43" s="48"/>
      <c r="F43" s="511"/>
      <c r="G43" s="452"/>
      <c r="H43" s="453"/>
      <c r="I43" s="531"/>
      <c r="J43" s="531"/>
      <c r="K43" s="531"/>
      <c r="L43" s="532"/>
      <c r="M43" s="531"/>
      <c r="N43" s="531"/>
      <c r="O43" s="531"/>
      <c r="P43" s="531"/>
      <c r="Q43" s="184"/>
    </row>
    <row r="44" spans="1:17" ht="15.75" customHeight="1">
      <c r="A44" s="496"/>
      <c r="B44" s="498" t="s">
        <v>19</v>
      </c>
      <c r="C44" s="502"/>
      <c r="D44" s="52"/>
      <c r="E44" s="52"/>
      <c r="F44" s="511"/>
      <c r="G44" s="452"/>
      <c r="H44" s="453"/>
      <c r="I44" s="531"/>
      <c r="J44" s="531"/>
      <c r="K44" s="531"/>
      <c r="L44" s="532"/>
      <c r="M44" s="531"/>
      <c r="N44" s="531"/>
      <c r="O44" s="531"/>
      <c r="P44" s="531"/>
      <c r="Q44" s="184"/>
    </row>
    <row r="45" spans="1:17" ht="15.75" customHeight="1">
      <c r="A45" s="496">
        <v>31</v>
      </c>
      <c r="B45" s="497" t="s">
        <v>20</v>
      </c>
      <c r="C45" s="502">
        <v>4864808</v>
      </c>
      <c r="D45" s="48" t="s">
        <v>13</v>
      </c>
      <c r="E45" s="49" t="s">
        <v>363</v>
      </c>
      <c r="F45" s="511">
        <v>200</v>
      </c>
      <c r="G45" s="452">
        <v>3504</v>
      </c>
      <c r="H45" s="453">
        <v>3504</v>
      </c>
      <c r="I45" s="531">
        <f>G45-H45</f>
        <v>0</v>
      </c>
      <c r="J45" s="531">
        <f>$F45*I45</f>
        <v>0</v>
      </c>
      <c r="K45" s="531">
        <f>J45/1000000</f>
        <v>0</v>
      </c>
      <c r="L45" s="452">
        <v>1605</v>
      </c>
      <c r="M45" s="453">
        <v>1605</v>
      </c>
      <c r="N45" s="531">
        <f>L45-M45</f>
        <v>0</v>
      </c>
      <c r="O45" s="531">
        <f>$F45*N45</f>
        <v>0</v>
      </c>
      <c r="P45" s="531">
        <f>O45/1000000</f>
        <v>0</v>
      </c>
      <c r="Q45" s="590" t="s">
        <v>418</v>
      </c>
    </row>
    <row r="46" spans="1:17" ht="15.75" customHeight="1">
      <c r="A46" s="496">
        <v>32</v>
      </c>
      <c r="B46" s="497" t="s">
        <v>21</v>
      </c>
      <c r="C46" s="502">
        <v>4864841</v>
      </c>
      <c r="D46" s="48" t="s">
        <v>13</v>
      </c>
      <c r="E46" s="49" t="s">
        <v>363</v>
      </c>
      <c r="F46" s="511">
        <v>1000</v>
      </c>
      <c r="G46" s="452">
        <v>12862</v>
      </c>
      <c r="H46" s="453">
        <v>12833</v>
      </c>
      <c r="I46" s="531">
        <f t="shared" si="6"/>
        <v>29</v>
      </c>
      <c r="J46" s="531">
        <f t="shared" si="3"/>
        <v>29000</v>
      </c>
      <c r="K46" s="531">
        <f t="shared" si="0"/>
        <v>0.029</v>
      </c>
      <c r="L46" s="452">
        <v>24028</v>
      </c>
      <c r="M46" s="453">
        <v>24018</v>
      </c>
      <c r="N46" s="531">
        <f t="shared" si="7"/>
        <v>10</v>
      </c>
      <c r="O46" s="531">
        <f t="shared" si="5"/>
        <v>10000</v>
      </c>
      <c r="P46" s="531">
        <f t="shared" si="1"/>
        <v>0.01</v>
      </c>
      <c r="Q46" s="184"/>
    </row>
    <row r="47" spans="1:17" ht="15.75" customHeight="1">
      <c r="A47" s="496"/>
      <c r="B47" s="499" t="s">
        <v>123</v>
      </c>
      <c r="C47" s="502"/>
      <c r="D47" s="48"/>
      <c r="E47" s="48"/>
      <c r="F47" s="511"/>
      <c r="G47" s="452"/>
      <c r="H47" s="453"/>
      <c r="I47" s="531"/>
      <c r="J47" s="531"/>
      <c r="K47" s="531"/>
      <c r="L47" s="532"/>
      <c r="M47" s="531"/>
      <c r="N47" s="531"/>
      <c r="O47" s="531"/>
      <c r="P47" s="531"/>
      <c r="Q47" s="184"/>
    </row>
    <row r="48" spans="1:17" ht="15.75" customHeight="1">
      <c r="A48" s="496">
        <v>33</v>
      </c>
      <c r="B48" s="497" t="s">
        <v>124</v>
      </c>
      <c r="C48" s="502">
        <v>4865134</v>
      </c>
      <c r="D48" s="48" t="s">
        <v>13</v>
      </c>
      <c r="E48" s="49" t="s">
        <v>363</v>
      </c>
      <c r="F48" s="511">
        <v>100</v>
      </c>
      <c r="G48" s="452">
        <v>85585</v>
      </c>
      <c r="H48" s="453">
        <v>85690</v>
      </c>
      <c r="I48" s="531">
        <f t="shared" si="6"/>
        <v>-105</v>
      </c>
      <c r="J48" s="531">
        <f t="shared" si="3"/>
        <v>-10500</v>
      </c>
      <c r="K48" s="531">
        <f t="shared" si="0"/>
        <v>-0.0105</v>
      </c>
      <c r="L48" s="452">
        <v>1663</v>
      </c>
      <c r="M48" s="453">
        <v>1663</v>
      </c>
      <c r="N48" s="531">
        <f t="shared" si="7"/>
        <v>0</v>
      </c>
      <c r="O48" s="531">
        <f t="shared" si="5"/>
        <v>0</v>
      </c>
      <c r="P48" s="531">
        <f t="shared" si="1"/>
        <v>0</v>
      </c>
      <c r="Q48" s="184"/>
    </row>
    <row r="49" spans="1:17" ht="15.75" customHeight="1" thickBot="1">
      <c r="A49" s="500">
        <v>34</v>
      </c>
      <c r="B49" s="433" t="s">
        <v>125</v>
      </c>
      <c r="C49" s="503">
        <v>4865135</v>
      </c>
      <c r="D49" s="57" t="s">
        <v>13</v>
      </c>
      <c r="E49" s="55" t="s">
        <v>363</v>
      </c>
      <c r="F49" s="513">
        <v>100</v>
      </c>
      <c r="G49" s="457">
        <v>52818</v>
      </c>
      <c r="H49" s="458">
        <v>52598</v>
      </c>
      <c r="I49" s="533">
        <f t="shared" si="6"/>
        <v>220</v>
      </c>
      <c r="J49" s="533">
        <f t="shared" si="3"/>
        <v>22000</v>
      </c>
      <c r="K49" s="533">
        <f t="shared" si="0"/>
        <v>0.022</v>
      </c>
      <c r="L49" s="457">
        <v>999576</v>
      </c>
      <c r="M49" s="458">
        <v>999577</v>
      </c>
      <c r="N49" s="533">
        <f t="shared" si="7"/>
        <v>-1</v>
      </c>
      <c r="O49" s="533">
        <f t="shared" si="5"/>
        <v>-100</v>
      </c>
      <c r="P49" s="533">
        <f t="shared" si="1"/>
        <v>-0.0001</v>
      </c>
      <c r="Q49" s="185"/>
    </row>
    <row r="50" spans="6:16" ht="15.75" thickTop="1">
      <c r="F50" s="246"/>
      <c r="I50" s="19"/>
      <c r="J50" s="19"/>
      <c r="K50" s="19"/>
      <c r="N50" s="19"/>
      <c r="O50" s="19"/>
      <c r="P50" s="19"/>
    </row>
    <row r="51" spans="2:16" ht="16.5">
      <c r="B51" s="18" t="s">
        <v>144</v>
      </c>
      <c r="F51" s="246"/>
      <c r="I51" s="19"/>
      <c r="J51" s="19"/>
      <c r="K51" s="539">
        <f>SUM(K8:K49)-K32</f>
        <v>0.8213</v>
      </c>
      <c r="N51" s="19"/>
      <c r="O51" s="19"/>
      <c r="P51" s="539">
        <f>SUM(P8:P49)-P32</f>
        <v>-5.430099999999999</v>
      </c>
    </row>
    <row r="52" spans="2:16" ht="15">
      <c r="B52" s="18"/>
      <c r="F52" s="246"/>
      <c r="I52" s="19"/>
      <c r="J52" s="19"/>
      <c r="K52" s="35"/>
      <c r="N52" s="19"/>
      <c r="O52" s="19"/>
      <c r="P52" s="35"/>
    </row>
    <row r="53" spans="2:16" ht="16.5">
      <c r="B53" s="18" t="s">
        <v>145</v>
      </c>
      <c r="F53" s="246"/>
      <c r="I53" s="19"/>
      <c r="J53" s="19"/>
      <c r="K53" s="539">
        <f>SUM(K51:K52)</f>
        <v>0.8213</v>
      </c>
      <c r="N53" s="19"/>
      <c r="O53" s="19"/>
      <c r="P53" s="539">
        <f>SUM(P51:P52)</f>
        <v>-5.430099999999999</v>
      </c>
    </row>
    <row r="54" ht="15">
      <c r="F54" s="246"/>
    </row>
    <row r="55" spans="6:17" ht="15">
      <c r="F55" s="246"/>
      <c r="Q55" s="313" t="str">
        <f>NDPL!$Q$1</f>
        <v>NOVEMBER-2011</v>
      </c>
    </row>
    <row r="56" ht="15">
      <c r="F56" s="246"/>
    </row>
    <row r="57" spans="6:17" ht="15">
      <c r="F57" s="246"/>
      <c r="Q57" s="313"/>
    </row>
    <row r="58" spans="1:16" ht="18.75" thickBot="1">
      <c r="A58" s="110" t="s">
        <v>262</v>
      </c>
      <c r="F58" s="246"/>
      <c r="G58" s="7"/>
      <c r="H58" s="7"/>
      <c r="I58" s="58" t="s">
        <v>8</v>
      </c>
      <c r="J58" s="21"/>
      <c r="K58" s="21"/>
      <c r="L58" s="21"/>
      <c r="M58" s="21"/>
      <c r="N58" s="58" t="s">
        <v>7</v>
      </c>
      <c r="O58" s="21"/>
      <c r="P58" s="21"/>
    </row>
    <row r="59" spans="1:17" ht="39.75" thickBot="1" thickTop="1">
      <c r="A59" s="43" t="s">
        <v>9</v>
      </c>
      <c r="B59" s="40" t="s">
        <v>10</v>
      </c>
      <c r="C59" s="41" t="s">
        <v>1</v>
      </c>
      <c r="D59" s="41" t="s">
        <v>2</v>
      </c>
      <c r="E59" s="41" t="s">
        <v>3</v>
      </c>
      <c r="F59" s="41" t="s">
        <v>11</v>
      </c>
      <c r="G59" s="43" t="str">
        <f>NDPL!G5</f>
        <v>FINAL READING 01/12/11</v>
      </c>
      <c r="H59" s="41" t="str">
        <f>NDPL!H5</f>
        <v>INTIAL READING 01/11/11</v>
      </c>
      <c r="I59" s="41" t="s">
        <v>4</v>
      </c>
      <c r="J59" s="41" t="s">
        <v>5</v>
      </c>
      <c r="K59" s="41" t="s">
        <v>6</v>
      </c>
      <c r="L59" s="43" t="str">
        <f>NDPL!G5</f>
        <v>FINAL READING 01/12/11</v>
      </c>
      <c r="M59" s="41" t="str">
        <f>NDPL!H5</f>
        <v>INTIAL READING 01/11/11</v>
      </c>
      <c r="N59" s="41" t="s">
        <v>4</v>
      </c>
      <c r="O59" s="41" t="s">
        <v>5</v>
      </c>
      <c r="P59" s="41" t="s">
        <v>6</v>
      </c>
      <c r="Q59" s="42" t="s">
        <v>326</v>
      </c>
    </row>
    <row r="60" spans="1:16" ht="17.25" thickBot="1" thickTop="1">
      <c r="A60" s="22"/>
      <c r="B60" s="112"/>
      <c r="C60" s="22"/>
      <c r="D60" s="22"/>
      <c r="E60" s="22"/>
      <c r="F60" s="435"/>
      <c r="G60" s="22"/>
      <c r="H60" s="22"/>
      <c r="I60" s="22"/>
      <c r="J60" s="22"/>
      <c r="K60" s="22"/>
      <c r="L60" s="22"/>
      <c r="M60" s="22"/>
      <c r="N60" s="22"/>
      <c r="O60" s="22"/>
      <c r="P60" s="22"/>
    </row>
    <row r="61" spans="1:17" ht="15.75" customHeight="1" thickTop="1">
      <c r="A61" s="494"/>
      <c r="B61" s="495" t="s">
        <v>130</v>
      </c>
      <c r="C61" s="44"/>
      <c r="D61" s="44"/>
      <c r="E61" s="44"/>
      <c r="F61" s="436"/>
      <c r="G61" s="36"/>
      <c r="H61" s="27"/>
      <c r="I61" s="27"/>
      <c r="J61" s="27"/>
      <c r="K61" s="27"/>
      <c r="L61" s="36"/>
      <c r="M61" s="27"/>
      <c r="N61" s="27"/>
      <c r="O61" s="27"/>
      <c r="P61" s="27"/>
      <c r="Q61" s="183"/>
    </row>
    <row r="62" spans="1:17" ht="15.75" customHeight="1">
      <c r="A62" s="496">
        <v>1</v>
      </c>
      <c r="B62" s="497" t="s">
        <v>16</v>
      </c>
      <c r="C62" s="502">
        <v>4864968</v>
      </c>
      <c r="D62" s="48" t="s">
        <v>13</v>
      </c>
      <c r="E62" s="49" t="s">
        <v>363</v>
      </c>
      <c r="F62" s="511">
        <v>-1000</v>
      </c>
      <c r="G62" s="452">
        <v>997697</v>
      </c>
      <c r="H62" s="453">
        <v>997785</v>
      </c>
      <c r="I62" s="453">
        <f>G62-H62</f>
        <v>-88</v>
      </c>
      <c r="J62" s="453">
        <f>$F62*I62</f>
        <v>88000</v>
      </c>
      <c r="K62" s="453">
        <f>J62/1000000</f>
        <v>0.088</v>
      </c>
      <c r="L62" s="452">
        <v>943877</v>
      </c>
      <c r="M62" s="453">
        <v>944420</v>
      </c>
      <c r="N62" s="453">
        <f>L62-M62</f>
        <v>-543</v>
      </c>
      <c r="O62" s="453">
        <f>$F62*N62</f>
        <v>543000</v>
      </c>
      <c r="P62" s="453">
        <f>O62/1000000</f>
        <v>0.543</v>
      </c>
      <c r="Q62" s="184"/>
    </row>
    <row r="63" spans="1:17" ht="15.75" customHeight="1">
      <c r="A63" s="496">
        <v>2</v>
      </c>
      <c r="B63" s="497" t="s">
        <v>17</v>
      </c>
      <c r="C63" s="502">
        <v>4864980</v>
      </c>
      <c r="D63" s="48" t="s">
        <v>13</v>
      </c>
      <c r="E63" s="49" t="s">
        <v>363</v>
      </c>
      <c r="F63" s="511">
        <v>-1000</v>
      </c>
      <c r="G63" s="452">
        <v>15608</v>
      </c>
      <c r="H63" s="453">
        <v>15659</v>
      </c>
      <c r="I63" s="453">
        <f>G63-H63</f>
        <v>-51</v>
      </c>
      <c r="J63" s="453">
        <f>$F63*I63</f>
        <v>51000</v>
      </c>
      <c r="K63" s="453">
        <f>J63/1000000</f>
        <v>0.051</v>
      </c>
      <c r="L63" s="452">
        <v>962478</v>
      </c>
      <c r="M63" s="453">
        <v>963037</v>
      </c>
      <c r="N63" s="453">
        <f>L63-M63</f>
        <v>-559</v>
      </c>
      <c r="O63" s="453">
        <f>$F63*N63</f>
        <v>559000</v>
      </c>
      <c r="P63" s="453">
        <f>O63/1000000</f>
        <v>0.559</v>
      </c>
      <c r="Q63" s="184"/>
    </row>
    <row r="64" spans="1:17" ht="15.75" customHeight="1">
      <c r="A64" s="496">
        <v>3</v>
      </c>
      <c r="B64" s="497" t="s">
        <v>18</v>
      </c>
      <c r="C64" s="502">
        <v>4864981</v>
      </c>
      <c r="D64" s="48" t="s">
        <v>13</v>
      </c>
      <c r="E64" s="49" t="s">
        <v>363</v>
      </c>
      <c r="F64" s="511">
        <v>-1000</v>
      </c>
      <c r="G64" s="452">
        <v>14099</v>
      </c>
      <c r="H64" s="453">
        <v>14229</v>
      </c>
      <c r="I64" s="453">
        <f>G64-H64</f>
        <v>-130</v>
      </c>
      <c r="J64" s="453">
        <f>$F64*I64</f>
        <v>130000</v>
      </c>
      <c r="K64" s="453">
        <f>J64/1000000</f>
        <v>0.13</v>
      </c>
      <c r="L64" s="452">
        <v>949921</v>
      </c>
      <c r="M64" s="453">
        <v>950373</v>
      </c>
      <c r="N64" s="453">
        <f>L64-M64</f>
        <v>-452</v>
      </c>
      <c r="O64" s="453">
        <f>$F64*N64</f>
        <v>452000</v>
      </c>
      <c r="P64" s="453">
        <f>O64/1000000</f>
        <v>0.452</v>
      </c>
      <c r="Q64" s="184"/>
    </row>
    <row r="65" spans="1:17" ht="15.75" customHeight="1">
      <c r="A65" s="496"/>
      <c r="B65" s="498" t="s">
        <v>131</v>
      </c>
      <c r="C65" s="502"/>
      <c r="D65" s="52"/>
      <c r="E65" s="52"/>
      <c r="F65" s="511"/>
      <c r="G65" s="452"/>
      <c r="H65" s="453"/>
      <c r="I65" s="534"/>
      <c r="J65" s="534"/>
      <c r="K65" s="534"/>
      <c r="L65" s="452"/>
      <c r="M65" s="534"/>
      <c r="N65" s="534"/>
      <c r="O65" s="534"/>
      <c r="P65" s="534"/>
      <c r="Q65" s="184"/>
    </row>
    <row r="66" spans="1:17" ht="15.75" customHeight="1">
      <c r="A66" s="496">
        <v>4</v>
      </c>
      <c r="B66" s="497" t="s">
        <v>132</v>
      </c>
      <c r="C66" s="502">
        <v>4864915</v>
      </c>
      <c r="D66" s="48" t="s">
        <v>13</v>
      </c>
      <c r="E66" s="49" t="s">
        <v>363</v>
      </c>
      <c r="F66" s="511">
        <v>-1000</v>
      </c>
      <c r="G66" s="452">
        <v>957462</v>
      </c>
      <c r="H66" s="453">
        <v>964840</v>
      </c>
      <c r="I66" s="534">
        <f>G66-H66</f>
        <v>-7378</v>
      </c>
      <c r="J66" s="534">
        <f>$F66*I66</f>
        <v>7378000</v>
      </c>
      <c r="K66" s="534">
        <f>J66/1000000</f>
        <v>7.378</v>
      </c>
      <c r="L66" s="452">
        <v>993732</v>
      </c>
      <c r="M66" s="453">
        <v>993732</v>
      </c>
      <c r="N66" s="534">
        <f>L66-M66</f>
        <v>0</v>
      </c>
      <c r="O66" s="534">
        <f>$F66*N66</f>
        <v>0</v>
      </c>
      <c r="P66" s="534">
        <f>O66/1000000</f>
        <v>0</v>
      </c>
      <c r="Q66" s="184"/>
    </row>
    <row r="67" spans="1:17" ht="15.75" customHeight="1">
      <c r="A67" s="496">
        <v>5</v>
      </c>
      <c r="B67" s="497" t="s">
        <v>133</v>
      </c>
      <c r="C67" s="502">
        <v>4864993</v>
      </c>
      <c r="D67" s="48" t="s">
        <v>13</v>
      </c>
      <c r="E67" s="49" t="s">
        <v>363</v>
      </c>
      <c r="F67" s="511">
        <v>-1000</v>
      </c>
      <c r="G67" s="452">
        <v>948417</v>
      </c>
      <c r="H67" s="453">
        <v>955906</v>
      </c>
      <c r="I67" s="534">
        <f>G67-H67</f>
        <v>-7489</v>
      </c>
      <c r="J67" s="534">
        <f>$F67*I67</f>
        <v>7489000</v>
      </c>
      <c r="K67" s="534">
        <f>J67/1000000</f>
        <v>7.489</v>
      </c>
      <c r="L67" s="452">
        <v>992021</v>
      </c>
      <c r="M67" s="453">
        <v>992021</v>
      </c>
      <c r="N67" s="534">
        <f>L67-M67</f>
        <v>0</v>
      </c>
      <c r="O67" s="534">
        <f>$F67*N67</f>
        <v>0</v>
      </c>
      <c r="P67" s="534">
        <f>O67/1000000</f>
        <v>0</v>
      </c>
      <c r="Q67" s="184"/>
    </row>
    <row r="68" spans="1:17" ht="15.75" customHeight="1">
      <c r="A68" s="496">
        <v>6</v>
      </c>
      <c r="B68" s="497" t="s">
        <v>134</v>
      </c>
      <c r="C68" s="502">
        <v>4864914</v>
      </c>
      <c r="D68" s="48" t="s">
        <v>13</v>
      </c>
      <c r="E68" s="49" t="s">
        <v>363</v>
      </c>
      <c r="F68" s="511">
        <v>-1000</v>
      </c>
      <c r="G68" s="452">
        <v>999709</v>
      </c>
      <c r="H68" s="453">
        <v>1000796</v>
      </c>
      <c r="I68" s="534">
        <f>G68-H68</f>
        <v>-1087</v>
      </c>
      <c r="J68" s="534">
        <f>$F68*I68</f>
        <v>1087000</v>
      </c>
      <c r="K68" s="534">
        <f>J68/1000000</f>
        <v>1.087</v>
      </c>
      <c r="L68" s="452">
        <v>994530</v>
      </c>
      <c r="M68" s="453">
        <v>994563</v>
      </c>
      <c r="N68" s="534">
        <f>L68-M68</f>
        <v>-33</v>
      </c>
      <c r="O68" s="534">
        <f>$F68*N68</f>
        <v>33000</v>
      </c>
      <c r="P68" s="534">
        <f>O68/1000000</f>
        <v>0.033</v>
      </c>
      <c r="Q68" s="184" t="s">
        <v>389</v>
      </c>
    </row>
    <row r="69" spans="1:17" ht="15.75" customHeight="1">
      <c r="A69" s="496">
        <v>7</v>
      </c>
      <c r="B69" s="497" t="s">
        <v>135</v>
      </c>
      <c r="C69" s="502">
        <v>4865167</v>
      </c>
      <c r="D69" s="48" t="s">
        <v>13</v>
      </c>
      <c r="E69" s="49" t="s">
        <v>363</v>
      </c>
      <c r="F69" s="511">
        <v>-1000</v>
      </c>
      <c r="G69" s="452">
        <v>1382</v>
      </c>
      <c r="H69" s="453">
        <v>1862</v>
      </c>
      <c r="I69" s="534">
        <f>G69-H69</f>
        <v>-480</v>
      </c>
      <c r="J69" s="534">
        <f>$F69*I69</f>
        <v>480000</v>
      </c>
      <c r="K69" s="534">
        <f>J69/1000000</f>
        <v>0.48</v>
      </c>
      <c r="L69" s="452">
        <v>984339</v>
      </c>
      <c r="M69" s="453">
        <v>984381</v>
      </c>
      <c r="N69" s="534">
        <f>L69-M69</f>
        <v>-42</v>
      </c>
      <c r="O69" s="534">
        <f>$F69*N69</f>
        <v>42000</v>
      </c>
      <c r="P69" s="534">
        <f>O69/1000000</f>
        <v>0.042</v>
      </c>
      <c r="Q69" s="184"/>
    </row>
    <row r="70" spans="1:17" s="92" customFormat="1" ht="15">
      <c r="A70" s="592">
        <v>8</v>
      </c>
      <c r="B70" s="716" t="s">
        <v>136</v>
      </c>
      <c r="C70" s="717">
        <v>4864893</v>
      </c>
      <c r="D70" s="77" t="s">
        <v>13</v>
      </c>
      <c r="E70" s="78" t="s">
        <v>363</v>
      </c>
      <c r="F70" s="593">
        <v>-2000</v>
      </c>
      <c r="G70" s="452">
        <v>999028</v>
      </c>
      <c r="H70" s="453">
        <v>999894</v>
      </c>
      <c r="I70" s="534">
        <f>G70-H70</f>
        <v>-866</v>
      </c>
      <c r="J70" s="534">
        <f>$F70*I70</f>
        <v>1732000</v>
      </c>
      <c r="K70" s="534">
        <f>J70/1000000</f>
        <v>1.732</v>
      </c>
      <c r="L70" s="452">
        <v>990694</v>
      </c>
      <c r="M70" s="453">
        <v>990723</v>
      </c>
      <c r="N70" s="534">
        <f>L70-M70</f>
        <v>-29</v>
      </c>
      <c r="O70" s="534">
        <f>$F70*N70</f>
        <v>58000</v>
      </c>
      <c r="P70" s="534">
        <f>O70/1000000</f>
        <v>0.058</v>
      </c>
      <c r="Q70" s="594"/>
    </row>
    <row r="71" spans="1:17" ht="15.75" customHeight="1">
      <c r="A71" s="496">
        <v>9</v>
      </c>
      <c r="B71" s="497" t="s">
        <v>137</v>
      </c>
      <c r="C71" s="502">
        <v>4864918</v>
      </c>
      <c r="D71" s="48" t="s">
        <v>13</v>
      </c>
      <c r="E71" s="49" t="s">
        <v>363</v>
      </c>
      <c r="F71" s="511">
        <v>-1000</v>
      </c>
      <c r="G71" s="452"/>
      <c r="H71" s="453"/>
      <c r="I71" s="534"/>
      <c r="J71" s="534"/>
      <c r="K71" s="534"/>
      <c r="L71" s="452"/>
      <c r="M71" s="453"/>
      <c r="N71" s="534"/>
      <c r="O71" s="534"/>
      <c r="P71" s="534"/>
      <c r="Q71" s="184" t="s">
        <v>417</v>
      </c>
    </row>
    <row r="72" spans="1:17" ht="15.75" customHeight="1">
      <c r="A72" s="496"/>
      <c r="B72" s="499" t="s">
        <v>138</v>
      </c>
      <c r="C72" s="502"/>
      <c r="D72" s="48"/>
      <c r="E72" s="48"/>
      <c r="F72" s="511"/>
      <c r="G72" s="452"/>
      <c r="H72" s="453"/>
      <c r="I72" s="534"/>
      <c r="J72" s="534"/>
      <c r="K72" s="534"/>
      <c r="L72" s="452"/>
      <c r="M72" s="534"/>
      <c r="N72" s="534"/>
      <c r="O72" s="534"/>
      <c r="P72" s="534"/>
      <c r="Q72" s="184"/>
    </row>
    <row r="73" spans="1:17" ht="15.75" customHeight="1">
      <c r="A73" s="496">
        <v>10</v>
      </c>
      <c r="B73" s="497" t="s">
        <v>139</v>
      </c>
      <c r="C73" s="502">
        <v>4864916</v>
      </c>
      <c r="D73" s="48" t="s">
        <v>13</v>
      </c>
      <c r="E73" s="49" t="s">
        <v>363</v>
      </c>
      <c r="F73" s="511">
        <v>-1000</v>
      </c>
      <c r="G73" s="452">
        <v>12797</v>
      </c>
      <c r="H73" s="453">
        <v>13679</v>
      </c>
      <c r="I73" s="534">
        <f>G73-H73</f>
        <v>-882</v>
      </c>
      <c r="J73" s="534">
        <f>$F73*I73</f>
        <v>882000</v>
      </c>
      <c r="K73" s="534">
        <f>J73/1000000</f>
        <v>0.882</v>
      </c>
      <c r="L73" s="452">
        <v>958342</v>
      </c>
      <c r="M73" s="453">
        <v>958800</v>
      </c>
      <c r="N73" s="534">
        <f>L73-M73</f>
        <v>-458</v>
      </c>
      <c r="O73" s="534">
        <f>$F73*N73</f>
        <v>458000</v>
      </c>
      <c r="P73" s="536">
        <f>O73/1000000</f>
        <v>0.458</v>
      </c>
      <c r="Q73" s="184"/>
    </row>
    <row r="74" spans="1:17" ht="15.75" customHeight="1">
      <c r="A74" s="496">
        <v>11</v>
      </c>
      <c r="B74" s="497" t="s">
        <v>140</v>
      </c>
      <c r="C74" s="502">
        <v>4864917</v>
      </c>
      <c r="D74" s="48" t="s">
        <v>13</v>
      </c>
      <c r="E74" s="49" t="s">
        <v>363</v>
      </c>
      <c r="F74" s="511">
        <v>-1000</v>
      </c>
      <c r="G74" s="452">
        <v>968608</v>
      </c>
      <c r="H74" s="453">
        <v>970322</v>
      </c>
      <c r="I74" s="534">
        <f>G74-H74</f>
        <v>-1714</v>
      </c>
      <c r="J74" s="534">
        <f>$F74*I74</f>
        <v>1714000</v>
      </c>
      <c r="K74" s="534">
        <f>J74/1000000</f>
        <v>1.714</v>
      </c>
      <c r="L74" s="452">
        <v>906340</v>
      </c>
      <c r="M74" s="453">
        <v>907100</v>
      </c>
      <c r="N74" s="534">
        <f>L74-M74</f>
        <v>-760</v>
      </c>
      <c r="O74" s="534">
        <f>$F74*N74</f>
        <v>760000</v>
      </c>
      <c r="P74" s="536">
        <f>O74/1000000</f>
        <v>0.76</v>
      </c>
      <c r="Q74" s="184"/>
    </row>
    <row r="75" spans="1:17" ht="15.75" customHeight="1">
      <c r="A75" s="496"/>
      <c r="B75" s="498" t="s">
        <v>141</v>
      </c>
      <c r="C75" s="502"/>
      <c r="D75" s="52"/>
      <c r="E75" s="52"/>
      <c r="F75" s="511"/>
      <c r="G75" s="452"/>
      <c r="H75" s="453"/>
      <c r="I75" s="534"/>
      <c r="J75" s="534"/>
      <c r="K75" s="534"/>
      <c r="L75" s="452"/>
      <c r="M75" s="534"/>
      <c r="N75" s="534"/>
      <c r="O75" s="534"/>
      <c r="P75" s="534"/>
      <c r="Q75" s="184"/>
    </row>
    <row r="76" spans="1:17" ht="15.75" customHeight="1">
      <c r="A76" s="496">
        <v>12</v>
      </c>
      <c r="B76" s="497" t="s">
        <v>142</v>
      </c>
      <c r="C76" s="502">
        <v>4865053</v>
      </c>
      <c r="D76" s="48" t="s">
        <v>13</v>
      </c>
      <c r="E76" s="49" t="s">
        <v>363</v>
      </c>
      <c r="F76" s="511">
        <v>-1000</v>
      </c>
      <c r="G76" s="452">
        <v>21363</v>
      </c>
      <c r="H76" s="453">
        <v>21356</v>
      </c>
      <c r="I76" s="534">
        <f>G76-H76</f>
        <v>7</v>
      </c>
      <c r="J76" s="534">
        <f>$F76*I76</f>
        <v>-7000</v>
      </c>
      <c r="K76" s="534">
        <f>J76/1000000</f>
        <v>-0.007</v>
      </c>
      <c r="L76" s="452">
        <v>27127</v>
      </c>
      <c r="M76" s="453">
        <v>26850</v>
      </c>
      <c r="N76" s="534">
        <f>L76-M76</f>
        <v>277</v>
      </c>
      <c r="O76" s="534">
        <f>$F76*N76</f>
        <v>-277000</v>
      </c>
      <c r="P76" s="534">
        <f>O76/1000000</f>
        <v>-0.277</v>
      </c>
      <c r="Q76" s="184"/>
    </row>
    <row r="77" spans="1:17" ht="15.75" customHeight="1">
      <c r="A77" s="496">
        <v>13</v>
      </c>
      <c r="B77" s="497" t="s">
        <v>143</v>
      </c>
      <c r="C77" s="502">
        <v>4864986</v>
      </c>
      <c r="D77" s="48" t="s">
        <v>13</v>
      </c>
      <c r="E77" s="49" t="s">
        <v>363</v>
      </c>
      <c r="F77" s="511">
        <v>-1000</v>
      </c>
      <c r="G77" s="452">
        <v>19047</v>
      </c>
      <c r="H77" s="453">
        <v>15424</v>
      </c>
      <c r="I77" s="453">
        <f>G77-H77</f>
        <v>3623</v>
      </c>
      <c r="J77" s="453">
        <f>$F77*I77</f>
        <v>-3623000</v>
      </c>
      <c r="K77" s="453">
        <f>J77/1000000</f>
        <v>-3.623</v>
      </c>
      <c r="L77" s="452">
        <v>36353</v>
      </c>
      <c r="M77" s="453">
        <v>36137</v>
      </c>
      <c r="N77" s="453">
        <f>L77-M77</f>
        <v>216</v>
      </c>
      <c r="O77" s="453">
        <f>$F77*N77</f>
        <v>-216000</v>
      </c>
      <c r="P77" s="453">
        <f>O77/1000000</f>
        <v>-0.216</v>
      </c>
      <c r="Q77" s="184"/>
    </row>
    <row r="78" spans="1:17" ht="15.75" customHeight="1">
      <c r="A78" s="496"/>
      <c r="B78" s="499" t="s">
        <v>148</v>
      </c>
      <c r="C78" s="502"/>
      <c r="D78" s="48"/>
      <c r="E78" s="48"/>
      <c r="F78" s="511"/>
      <c r="G78" s="535"/>
      <c r="H78" s="453"/>
      <c r="I78" s="453"/>
      <c r="J78" s="453"/>
      <c r="K78" s="453"/>
      <c r="L78" s="535"/>
      <c r="M78" s="453"/>
      <c r="N78" s="453"/>
      <c r="O78" s="453"/>
      <c r="P78" s="453"/>
      <c r="Q78" s="184"/>
    </row>
    <row r="79" spans="1:17" ht="15.75" customHeight="1" thickBot="1">
      <c r="A79" s="500">
        <v>14</v>
      </c>
      <c r="B79" s="501" t="s">
        <v>149</v>
      </c>
      <c r="C79" s="503">
        <v>4902528</v>
      </c>
      <c r="D79" s="113" t="s">
        <v>13</v>
      </c>
      <c r="E79" s="55" t="s">
        <v>363</v>
      </c>
      <c r="F79" s="513">
        <v>100</v>
      </c>
      <c r="G79" s="457">
        <v>11525</v>
      </c>
      <c r="H79" s="458">
        <v>11525</v>
      </c>
      <c r="I79" s="458">
        <f>G79-H79</f>
        <v>0</v>
      </c>
      <c r="J79" s="458">
        <f>$F79*I79</f>
        <v>0</v>
      </c>
      <c r="K79" s="458">
        <f>J79/1000000</f>
        <v>0</v>
      </c>
      <c r="L79" s="457">
        <v>4086</v>
      </c>
      <c r="M79" s="458">
        <v>4086</v>
      </c>
      <c r="N79" s="458">
        <f>L79-M79</f>
        <v>0</v>
      </c>
      <c r="O79" s="458">
        <f>$F79*N79</f>
        <v>0</v>
      </c>
      <c r="P79" s="458">
        <f>O79/1000000</f>
        <v>0</v>
      </c>
      <c r="Q79" s="185"/>
    </row>
    <row r="80" spans="1:16" ht="15.75" thickTop="1">
      <c r="A80" s="11"/>
      <c r="B80" s="20"/>
      <c r="C80" s="13"/>
      <c r="D80" s="14"/>
      <c r="E80" s="10"/>
      <c r="F80" s="434"/>
      <c r="G80" s="111"/>
      <c r="H80" s="21"/>
      <c r="I80" s="23"/>
      <c r="J80" s="23"/>
      <c r="K80" s="23"/>
      <c r="L80" s="21"/>
      <c r="M80" s="21"/>
      <c r="N80" s="23"/>
      <c r="O80" s="23"/>
      <c r="P80" s="23"/>
    </row>
    <row r="81" spans="2:16" ht="18">
      <c r="B81" s="385" t="s">
        <v>264</v>
      </c>
      <c r="F81" s="246"/>
      <c r="I81" s="19"/>
      <c r="J81" s="19"/>
      <c r="K81" s="493">
        <f>SUM(K62:K79)</f>
        <v>17.400999999999996</v>
      </c>
      <c r="L81" s="21"/>
      <c r="N81" s="19"/>
      <c r="O81" s="19"/>
      <c r="P81" s="493">
        <f>SUM(P62:P79)</f>
        <v>2.412</v>
      </c>
    </row>
    <row r="82" spans="2:16" ht="18">
      <c r="B82" s="385"/>
      <c r="F82" s="246"/>
      <c r="I82" s="19"/>
      <c r="J82" s="19"/>
      <c r="K82" s="23"/>
      <c r="L82" s="21"/>
      <c r="N82" s="19"/>
      <c r="O82" s="19"/>
      <c r="P82" s="387"/>
    </row>
    <row r="83" spans="2:16" ht="18">
      <c r="B83" s="385" t="s">
        <v>151</v>
      </c>
      <c r="F83" s="246"/>
      <c r="I83" s="19"/>
      <c r="J83" s="19"/>
      <c r="K83" s="493">
        <f>SUM(K81:K82)</f>
        <v>17.400999999999996</v>
      </c>
      <c r="L83" s="21"/>
      <c r="N83" s="19"/>
      <c r="O83" s="19"/>
      <c r="P83" s="493">
        <f>SUM(P81:P82)</f>
        <v>2.412</v>
      </c>
    </row>
    <row r="84" spans="6:18" ht="15">
      <c r="F84" s="246"/>
      <c r="I84" s="19"/>
      <c r="J84" s="19"/>
      <c r="K84" s="23"/>
      <c r="L84" s="21"/>
      <c r="N84" s="19"/>
      <c r="O84" s="19"/>
      <c r="P84" s="23"/>
      <c r="R84">
        <v>6</v>
      </c>
    </row>
    <row r="85" spans="6:16" ht="15">
      <c r="F85" s="246"/>
      <c r="I85" s="19"/>
      <c r="J85" s="19"/>
      <c r="K85" s="23"/>
      <c r="L85" s="21"/>
      <c r="N85" s="19"/>
      <c r="O85" s="19"/>
      <c r="P85" s="23"/>
    </row>
    <row r="86" spans="6:18" ht="15">
      <c r="F86" s="246"/>
      <c r="I86" s="19"/>
      <c r="J86" s="19"/>
      <c r="K86" s="23"/>
      <c r="L86" s="21"/>
      <c r="N86" s="19"/>
      <c r="O86" s="19"/>
      <c r="P86" s="23"/>
      <c r="Q86" s="313" t="str">
        <f>NDPL!Q1</f>
        <v>NOVEMBER-2011</v>
      </c>
      <c r="R86" s="313"/>
    </row>
    <row r="87" spans="1:16" ht="18.75" thickBot="1">
      <c r="A87" s="404" t="s">
        <v>263</v>
      </c>
      <c r="F87" s="246"/>
      <c r="G87" s="7"/>
      <c r="H87" s="7"/>
      <c r="I87" s="58" t="s">
        <v>8</v>
      </c>
      <c r="J87" s="21"/>
      <c r="K87" s="21"/>
      <c r="L87" s="21"/>
      <c r="M87" s="21"/>
      <c r="N87" s="58" t="s">
        <v>7</v>
      </c>
      <c r="O87" s="21"/>
      <c r="P87" s="21"/>
    </row>
    <row r="88" spans="1:17" ht="39.75" thickBot="1" thickTop="1">
      <c r="A88" s="43" t="s">
        <v>9</v>
      </c>
      <c r="B88" s="40" t="s">
        <v>10</v>
      </c>
      <c r="C88" s="41" t="s">
        <v>1</v>
      </c>
      <c r="D88" s="41" t="s">
        <v>2</v>
      </c>
      <c r="E88" s="41" t="s">
        <v>3</v>
      </c>
      <c r="F88" s="41" t="s">
        <v>11</v>
      </c>
      <c r="G88" s="43" t="str">
        <f>NDPL!G5</f>
        <v>FINAL READING 01/12/11</v>
      </c>
      <c r="H88" s="41" t="str">
        <f>NDPL!H5</f>
        <v>INTIAL READING 01/11/11</v>
      </c>
      <c r="I88" s="41" t="s">
        <v>4</v>
      </c>
      <c r="J88" s="41" t="s">
        <v>5</v>
      </c>
      <c r="K88" s="41" t="s">
        <v>6</v>
      </c>
      <c r="L88" s="43" t="str">
        <f>NDPL!G5</f>
        <v>FINAL READING 01/12/11</v>
      </c>
      <c r="M88" s="41" t="str">
        <f>NDPL!H5</f>
        <v>INTIAL READING 01/11/11</v>
      </c>
      <c r="N88" s="41" t="s">
        <v>4</v>
      </c>
      <c r="O88" s="41" t="s">
        <v>5</v>
      </c>
      <c r="P88" s="41" t="s">
        <v>6</v>
      </c>
      <c r="Q88" s="42" t="s">
        <v>326</v>
      </c>
    </row>
    <row r="89" spans="1:16" ht="17.25" thickBot="1" thickTop="1">
      <c r="A89" s="6"/>
      <c r="B89" s="51"/>
      <c r="C89" s="4"/>
      <c r="D89" s="4"/>
      <c r="E89" s="4"/>
      <c r="F89" s="437"/>
      <c r="G89" s="4"/>
      <c r="H89" s="4"/>
      <c r="I89" s="4"/>
      <c r="J89" s="4"/>
      <c r="K89" s="4"/>
      <c r="L89" s="22"/>
      <c r="M89" s="4"/>
      <c r="N89" s="4"/>
      <c r="O89" s="4"/>
      <c r="P89" s="4"/>
    </row>
    <row r="90" spans="1:17" ht="15.75" customHeight="1" thickTop="1">
      <c r="A90" s="494"/>
      <c r="B90" s="505" t="s">
        <v>35</v>
      </c>
      <c r="C90" s="506"/>
      <c r="D90" s="104"/>
      <c r="E90" s="114"/>
      <c r="F90" s="438"/>
      <c r="G90" s="39"/>
      <c r="H90" s="27"/>
      <c r="I90" s="28"/>
      <c r="J90" s="28"/>
      <c r="K90" s="28"/>
      <c r="L90" s="26"/>
      <c r="M90" s="27"/>
      <c r="N90" s="28"/>
      <c r="O90" s="28"/>
      <c r="P90" s="28"/>
      <c r="Q90" s="183"/>
    </row>
    <row r="91" spans="1:17" ht="15.75" customHeight="1">
      <c r="A91" s="496">
        <v>1</v>
      </c>
      <c r="B91" s="497" t="s">
        <v>36</v>
      </c>
      <c r="C91" s="502">
        <v>4864889</v>
      </c>
      <c r="D91" s="48" t="s">
        <v>13</v>
      </c>
      <c r="E91" s="49" t="s">
        <v>363</v>
      </c>
      <c r="F91" s="511">
        <v>-1000</v>
      </c>
      <c r="G91" s="452">
        <v>991111</v>
      </c>
      <c r="H91" s="453">
        <v>990956</v>
      </c>
      <c r="I91" s="531">
        <f>G91-H91</f>
        <v>155</v>
      </c>
      <c r="J91" s="531">
        <f aca="true" t="shared" si="8" ref="J91:J101">$F91*I91</f>
        <v>-155000</v>
      </c>
      <c r="K91" s="531">
        <f aca="true" t="shared" si="9" ref="K91:K101">J91/1000000</f>
        <v>-0.155</v>
      </c>
      <c r="L91" s="452">
        <v>998457</v>
      </c>
      <c r="M91" s="453">
        <v>998457</v>
      </c>
      <c r="N91" s="453">
        <f>L91-M91</f>
        <v>0</v>
      </c>
      <c r="O91" s="453">
        <f aca="true" t="shared" si="10" ref="O91:O101">$F91*N91</f>
        <v>0</v>
      </c>
      <c r="P91" s="453">
        <f aca="true" t="shared" si="11" ref="P91:P101">O91/1000000</f>
        <v>0</v>
      </c>
      <c r="Q91" s="184"/>
    </row>
    <row r="92" spans="1:17" ht="15.75" customHeight="1">
      <c r="A92" s="496">
        <v>2</v>
      </c>
      <c r="B92" s="497" t="s">
        <v>37</v>
      </c>
      <c r="C92" s="502">
        <v>5128405</v>
      </c>
      <c r="D92" s="48" t="s">
        <v>13</v>
      </c>
      <c r="E92" s="49" t="s">
        <v>363</v>
      </c>
      <c r="F92" s="511">
        <v>-500</v>
      </c>
      <c r="G92" s="452">
        <v>999474</v>
      </c>
      <c r="H92" s="453">
        <v>999257</v>
      </c>
      <c r="I92" s="356">
        <f aca="true" t="shared" si="12" ref="I92:I99">G92-H92</f>
        <v>217</v>
      </c>
      <c r="J92" s="356">
        <f t="shared" si="8"/>
        <v>-108500</v>
      </c>
      <c r="K92" s="356">
        <f t="shared" si="9"/>
        <v>-0.1085</v>
      </c>
      <c r="L92" s="452">
        <v>999815</v>
      </c>
      <c r="M92" s="453">
        <v>999815</v>
      </c>
      <c r="N92" s="453">
        <f aca="true" t="shared" si="13" ref="N92:N99">L92-M92</f>
        <v>0</v>
      </c>
      <c r="O92" s="453">
        <f t="shared" si="10"/>
        <v>0</v>
      </c>
      <c r="P92" s="453">
        <f t="shared" si="11"/>
        <v>0</v>
      </c>
      <c r="Q92" s="184"/>
    </row>
    <row r="93" spans="1:17" ht="15.75" customHeight="1">
      <c r="A93" s="496"/>
      <c r="B93" s="499" t="s">
        <v>399</v>
      </c>
      <c r="C93" s="502"/>
      <c r="D93" s="48"/>
      <c r="E93" s="49"/>
      <c r="F93" s="511"/>
      <c r="G93" s="537"/>
      <c r="H93" s="531"/>
      <c r="I93" s="531"/>
      <c r="J93" s="531"/>
      <c r="K93" s="531"/>
      <c r="L93" s="452"/>
      <c r="M93" s="453"/>
      <c r="N93" s="453"/>
      <c r="O93" s="453"/>
      <c r="P93" s="453"/>
      <c r="Q93" s="184"/>
    </row>
    <row r="94" spans="1:17" ht="15">
      <c r="A94" s="496">
        <v>3</v>
      </c>
      <c r="B94" s="432" t="s">
        <v>115</v>
      </c>
      <c r="C94" s="502">
        <v>4865136</v>
      </c>
      <c r="D94" s="52" t="s">
        <v>13</v>
      </c>
      <c r="E94" s="49" t="s">
        <v>363</v>
      </c>
      <c r="F94" s="511">
        <v>-200</v>
      </c>
      <c r="G94" s="452">
        <v>19184</v>
      </c>
      <c r="H94" s="453">
        <v>17445</v>
      </c>
      <c r="I94" s="531">
        <f>G94-H94</f>
        <v>1739</v>
      </c>
      <c r="J94" s="531">
        <f t="shared" si="8"/>
        <v>-347800</v>
      </c>
      <c r="K94" s="531">
        <f t="shared" si="9"/>
        <v>-0.3478</v>
      </c>
      <c r="L94" s="452">
        <v>62309</v>
      </c>
      <c r="M94" s="453">
        <v>62307</v>
      </c>
      <c r="N94" s="453">
        <f>L94-M94</f>
        <v>2</v>
      </c>
      <c r="O94" s="453">
        <f t="shared" si="10"/>
        <v>-400</v>
      </c>
      <c r="P94" s="456">
        <f t="shared" si="11"/>
        <v>-0.0004</v>
      </c>
      <c r="Q94" s="597"/>
    </row>
    <row r="95" spans="1:17" ht="15.75" customHeight="1">
      <c r="A95" s="496">
        <v>4</v>
      </c>
      <c r="B95" s="497" t="s">
        <v>116</v>
      </c>
      <c r="C95" s="502">
        <v>4865137</v>
      </c>
      <c r="D95" s="48" t="s">
        <v>13</v>
      </c>
      <c r="E95" s="49" t="s">
        <v>363</v>
      </c>
      <c r="F95" s="511">
        <v>-100</v>
      </c>
      <c r="G95" s="452">
        <v>23609</v>
      </c>
      <c r="H95" s="453">
        <v>21587</v>
      </c>
      <c r="I95" s="531">
        <f t="shared" si="12"/>
        <v>2022</v>
      </c>
      <c r="J95" s="531">
        <f t="shared" si="8"/>
        <v>-202200</v>
      </c>
      <c r="K95" s="531">
        <f t="shared" si="9"/>
        <v>-0.2022</v>
      </c>
      <c r="L95" s="452">
        <v>121060</v>
      </c>
      <c r="M95" s="453">
        <v>121060</v>
      </c>
      <c r="N95" s="453">
        <f t="shared" si="13"/>
        <v>0</v>
      </c>
      <c r="O95" s="453">
        <f t="shared" si="10"/>
        <v>0</v>
      </c>
      <c r="P95" s="453">
        <f t="shared" si="11"/>
        <v>0</v>
      </c>
      <c r="Q95" s="184"/>
    </row>
    <row r="96" spans="1:17" ht="15.75" customHeight="1">
      <c r="A96" s="496">
        <v>5</v>
      </c>
      <c r="B96" s="497" t="s">
        <v>117</v>
      </c>
      <c r="C96" s="502">
        <v>4865138</v>
      </c>
      <c r="D96" s="48" t="s">
        <v>13</v>
      </c>
      <c r="E96" s="49" t="s">
        <v>363</v>
      </c>
      <c r="F96" s="511">
        <v>-100</v>
      </c>
      <c r="G96" s="452">
        <v>992335</v>
      </c>
      <c r="H96" s="453">
        <v>993256</v>
      </c>
      <c r="I96" s="531">
        <f t="shared" si="12"/>
        <v>-921</v>
      </c>
      <c r="J96" s="531">
        <f t="shared" si="8"/>
        <v>92100</v>
      </c>
      <c r="K96" s="531">
        <f t="shared" si="9"/>
        <v>0.0921</v>
      </c>
      <c r="L96" s="452">
        <v>4243</v>
      </c>
      <c r="M96" s="453">
        <v>4243</v>
      </c>
      <c r="N96" s="453">
        <f t="shared" si="13"/>
        <v>0</v>
      </c>
      <c r="O96" s="453">
        <f t="shared" si="10"/>
        <v>0</v>
      </c>
      <c r="P96" s="453">
        <f t="shared" si="11"/>
        <v>0</v>
      </c>
      <c r="Q96" s="184"/>
    </row>
    <row r="97" spans="1:17" ht="39" customHeight="1">
      <c r="A97" s="496">
        <v>5</v>
      </c>
      <c r="B97" s="728" t="s">
        <v>117</v>
      </c>
      <c r="C97" s="729">
        <v>4865138</v>
      </c>
      <c r="D97" s="730" t="s">
        <v>13</v>
      </c>
      <c r="E97" s="731" t="s">
        <v>363</v>
      </c>
      <c r="F97" s="732">
        <v>-200</v>
      </c>
      <c r="G97" s="455">
        <v>991807</v>
      </c>
      <c r="H97" s="456">
        <v>992335</v>
      </c>
      <c r="I97" s="356">
        <f>G97-H97</f>
        <v>-528</v>
      </c>
      <c r="J97" s="356">
        <f t="shared" si="8"/>
        <v>105600</v>
      </c>
      <c r="K97" s="356">
        <f t="shared" si="9"/>
        <v>0.1056</v>
      </c>
      <c r="L97" s="455">
        <v>4243</v>
      </c>
      <c r="M97" s="456">
        <v>4243</v>
      </c>
      <c r="N97" s="456">
        <f>L97-M97</f>
        <v>0</v>
      </c>
      <c r="O97" s="456">
        <f t="shared" si="10"/>
        <v>0</v>
      </c>
      <c r="P97" s="456">
        <f t="shared" si="11"/>
        <v>0</v>
      </c>
      <c r="Q97" s="733" t="s">
        <v>413</v>
      </c>
    </row>
    <row r="98" spans="1:17" ht="15.75" customHeight="1">
      <c r="A98" s="496">
        <v>6</v>
      </c>
      <c r="B98" s="497" t="s">
        <v>118</v>
      </c>
      <c r="C98" s="502">
        <v>4865139</v>
      </c>
      <c r="D98" s="48" t="s">
        <v>13</v>
      </c>
      <c r="E98" s="49" t="s">
        <v>363</v>
      </c>
      <c r="F98" s="511">
        <v>-100</v>
      </c>
      <c r="G98" s="452">
        <v>35172</v>
      </c>
      <c r="H98" s="453">
        <v>29645</v>
      </c>
      <c r="I98" s="531">
        <f t="shared" si="12"/>
        <v>5527</v>
      </c>
      <c r="J98" s="531">
        <f t="shared" si="8"/>
        <v>-552700</v>
      </c>
      <c r="K98" s="531">
        <f t="shared" si="9"/>
        <v>-0.5527</v>
      </c>
      <c r="L98" s="452">
        <v>80036</v>
      </c>
      <c r="M98" s="453">
        <v>80033</v>
      </c>
      <c r="N98" s="453">
        <f t="shared" si="13"/>
        <v>3</v>
      </c>
      <c r="O98" s="453">
        <f t="shared" si="10"/>
        <v>-300</v>
      </c>
      <c r="P98" s="453">
        <f t="shared" si="11"/>
        <v>-0.0003</v>
      </c>
      <c r="Q98" s="184"/>
    </row>
    <row r="99" spans="1:17" ht="15.75" customHeight="1">
      <c r="A99" s="496">
        <v>7</v>
      </c>
      <c r="B99" s="497" t="s">
        <v>119</v>
      </c>
      <c r="C99" s="502">
        <v>4864948</v>
      </c>
      <c r="D99" s="48" t="s">
        <v>13</v>
      </c>
      <c r="E99" s="49" t="s">
        <v>363</v>
      </c>
      <c r="F99" s="511">
        <v>-1000</v>
      </c>
      <c r="G99" s="452">
        <v>63548</v>
      </c>
      <c r="H99" s="453">
        <v>60725</v>
      </c>
      <c r="I99" s="531">
        <f t="shared" si="12"/>
        <v>2823</v>
      </c>
      <c r="J99" s="531">
        <f t="shared" si="8"/>
        <v>-2823000</v>
      </c>
      <c r="K99" s="531">
        <f t="shared" si="9"/>
        <v>-2.823</v>
      </c>
      <c r="L99" s="452">
        <v>232</v>
      </c>
      <c r="M99" s="453">
        <v>232</v>
      </c>
      <c r="N99" s="453">
        <f t="shared" si="13"/>
        <v>0</v>
      </c>
      <c r="O99" s="453">
        <f t="shared" si="10"/>
        <v>0</v>
      </c>
      <c r="P99" s="453">
        <f t="shared" si="11"/>
        <v>0</v>
      </c>
      <c r="Q99" s="184"/>
    </row>
    <row r="100" spans="1:17" ht="15.75" customHeight="1">
      <c r="A100" s="496">
        <v>8</v>
      </c>
      <c r="B100" s="497" t="s">
        <v>393</v>
      </c>
      <c r="C100" s="502">
        <v>4864949</v>
      </c>
      <c r="D100" s="48" t="s">
        <v>13</v>
      </c>
      <c r="E100" s="49" t="s">
        <v>363</v>
      </c>
      <c r="F100" s="511">
        <v>-1000</v>
      </c>
      <c r="G100" s="452">
        <v>1240</v>
      </c>
      <c r="H100" s="453">
        <v>1163</v>
      </c>
      <c r="I100" s="531">
        <f>G100-H100</f>
        <v>77</v>
      </c>
      <c r="J100" s="531">
        <f t="shared" si="8"/>
        <v>-77000</v>
      </c>
      <c r="K100" s="531">
        <f t="shared" si="9"/>
        <v>-0.077</v>
      </c>
      <c r="L100" s="452">
        <v>53</v>
      </c>
      <c r="M100" s="453">
        <v>53</v>
      </c>
      <c r="N100" s="453">
        <f>L100-M100</f>
        <v>0</v>
      </c>
      <c r="O100" s="453">
        <f t="shared" si="10"/>
        <v>0</v>
      </c>
      <c r="P100" s="453">
        <f t="shared" si="11"/>
        <v>0</v>
      </c>
      <c r="Q100" s="598"/>
    </row>
    <row r="101" spans="1:17" ht="15.75" customHeight="1">
      <c r="A101" s="496">
        <v>9</v>
      </c>
      <c r="B101" s="497" t="s">
        <v>379</v>
      </c>
      <c r="C101" s="502">
        <v>5128434</v>
      </c>
      <c r="D101" s="48" t="s">
        <v>13</v>
      </c>
      <c r="E101" s="49" t="s">
        <v>363</v>
      </c>
      <c r="F101" s="511">
        <v>-800</v>
      </c>
      <c r="G101" s="452">
        <v>998552</v>
      </c>
      <c r="H101" s="453">
        <v>999470</v>
      </c>
      <c r="I101" s="531">
        <f>G101-H101</f>
        <v>-918</v>
      </c>
      <c r="J101" s="531">
        <f t="shared" si="8"/>
        <v>734400</v>
      </c>
      <c r="K101" s="531">
        <f t="shared" si="9"/>
        <v>0.7344</v>
      </c>
      <c r="L101" s="452">
        <v>998661</v>
      </c>
      <c r="M101" s="453">
        <v>998713</v>
      </c>
      <c r="N101" s="453">
        <f>L101-M101</f>
        <v>-52</v>
      </c>
      <c r="O101" s="453">
        <f t="shared" si="10"/>
        <v>41600</v>
      </c>
      <c r="P101" s="453">
        <f t="shared" si="11"/>
        <v>0.0416</v>
      </c>
      <c r="Q101" s="184"/>
    </row>
    <row r="102" spans="1:17" ht="15.75" customHeight="1">
      <c r="A102" s="496"/>
      <c r="B102" s="498" t="s">
        <v>400</v>
      </c>
      <c r="C102" s="502"/>
      <c r="D102" s="52"/>
      <c r="E102" s="52"/>
      <c r="F102" s="511"/>
      <c r="G102" s="537"/>
      <c r="H102" s="531"/>
      <c r="I102" s="531"/>
      <c r="J102" s="531"/>
      <c r="K102" s="531"/>
      <c r="L102" s="452"/>
      <c r="M102" s="453"/>
      <c r="N102" s="453"/>
      <c r="O102" s="453"/>
      <c r="P102" s="453"/>
      <c r="Q102" s="184"/>
    </row>
    <row r="103" spans="1:17" ht="15.75" customHeight="1">
      <c r="A103" s="496">
        <v>10</v>
      </c>
      <c r="B103" s="497" t="s">
        <v>120</v>
      </c>
      <c r="C103" s="502">
        <v>4864951</v>
      </c>
      <c r="D103" s="48" t="s">
        <v>13</v>
      </c>
      <c r="E103" s="49" t="s">
        <v>363</v>
      </c>
      <c r="F103" s="511">
        <v>-1000</v>
      </c>
      <c r="G103" s="452">
        <v>998742</v>
      </c>
      <c r="H103" s="453">
        <v>999390</v>
      </c>
      <c r="I103" s="531">
        <f>G103-H103</f>
        <v>-648</v>
      </c>
      <c r="J103" s="531">
        <f aca="true" t="shared" si="14" ref="J103:J110">$F103*I103</f>
        <v>648000</v>
      </c>
      <c r="K103" s="531">
        <f aca="true" t="shared" si="15" ref="K103:K110">J103/1000000</f>
        <v>0.648</v>
      </c>
      <c r="L103" s="452">
        <v>37905</v>
      </c>
      <c r="M103" s="453">
        <v>37739</v>
      </c>
      <c r="N103" s="453">
        <f>L103-M103</f>
        <v>166</v>
      </c>
      <c r="O103" s="453">
        <f aca="true" t="shared" si="16" ref="O103:O110">$F103*N103</f>
        <v>-166000</v>
      </c>
      <c r="P103" s="453">
        <f aca="true" t="shared" si="17" ref="P103:P110">O103/1000000</f>
        <v>-0.166</v>
      </c>
      <c r="Q103" s="184"/>
    </row>
    <row r="104" spans="1:17" ht="15.75" customHeight="1">
      <c r="A104" s="496">
        <v>11</v>
      </c>
      <c r="B104" s="497" t="s">
        <v>121</v>
      </c>
      <c r="C104" s="502">
        <v>4902501</v>
      </c>
      <c r="D104" s="48" t="s">
        <v>13</v>
      </c>
      <c r="E104" s="49" t="s">
        <v>363</v>
      </c>
      <c r="F104" s="511">
        <v>-1333.33</v>
      </c>
      <c r="G104" s="452">
        <v>998649</v>
      </c>
      <c r="H104" s="453">
        <v>999226</v>
      </c>
      <c r="I104" s="356">
        <f>G104-H104</f>
        <v>-577</v>
      </c>
      <c r="J104" s="356">
        <f t="shared" si="14"/>
        <v>769331.4099999999</v>
      </c>
      <c r="K104" s="356">
        <f t="shared" si="15"/>
        <v>0.7693314099999999</v>
      </c>
      <c r="L104" s="452">
        <v>510</v>
      </c>
      <c r="M104" s="453">
        <v>485</v>
      </c>
      <c r="N104" s="456">
        <f>L104-M104</f>
        <v>25</v>
      </c>
      <c r="O104" s="453">
        <f t="shared" si="16"/>
        <v>-33333.25</v>
      </c>
      <c r="P104" s="453">
        <f t="shared" si="17"/>
        <v>-0.03333325</v>
      </c>
      <c r="Q104" s="184"/>
    </row>
    <row r="105" spans="1:17" ht="15.75" customHeight="1">
      <c r="A105" s="496"/>
      <c r="B105" s="497"/>
      <c r="C105" s="502"/>
      <c r="D105" s="48"/>
      <c r="E105" s="49"/>
      <c r="F105" s="511"/>
      <c r="G105" s="416"/>
      <c r="H105" s="415"/>
      <c r="I105" s="356"/>
      <c r="J105" s="356"/>
      <c r="K105" s="356"/>
      <c r="L105" s="422"/>
      <c r="M105" s="415"/>
      <c r="N105" s="456"/>
      <c r="O105" s="453"/>
      <c r="P105" s="453"/>
      <c r="Q105" s="184"/>
    </row>
    <row r="106" spans="1:17" ht="15.75" customHeight="1">
      <c r="A106" s="496"/>
      <c r="B106" s="499" t="s">
        <v>122</v>
      </c>
      <c r="C106" s="502"/>
      <c r="D106" s="48"/>
      <c r="E106" s="48"/>
      <c r="F106" s="511"/>
      <c r="G106" s="537"/>
      <c r="H106" s="531"/>
      <c r="I106" s="531"/>
      <c r="J106" s="531"/>
      <c r="K106" s="531"/>
      <c r="L106" s="452"/>
      <c r="M106" s="453"/>
      <c r="N106" s="453"/>
      <c r="O106" s="453"/>
      <c r="P106" s="453"/>
      <c r="Q106" s="184"/>
    </row>
    <row r="107" spans="1:17" ht="15.75" customHeight="1">
      <c r="A107" s="496">
        <v>12</v>
      </c>
      <c r="B107" s="432" t="s">
        <v>48</v>
      </c>
      <c r="C107" s="502">
        <v>4864843</v>
      </c>
      <c r="D107" s="52" t="s">
        <v>13</v>
      </c>
      <c r="E107" s="49" t="s">
        <v>363</v>
      </c>
      <c r="F107" s="511">
        <v>-1000</v>
      </c>
      <c r="G107" s="452">
        <v>776</v>
      </c>
      <c r="H107" s="453">
        <v>763</v>
      </c>
      <c r="I107" s="531">
        <f>G107-H107</f>
        <v>13</v>
      </c>
      <c r="J107" s="531">
        <f t="shared" si="14"/>
        <v>-13000</v>
      </c>
      <c r="K107" s="531">
        <f t="shared" si="15"/>
        <v>-0.013</v>
      </c>
      <c r="L107" s="452">
        <v>16226</v>
      </c>
      <c r="M107" s="453">
        <v>16213</v>
      </c>
      <c r="N107" s="453">
        <f>L107-M107</f>
        <v>13</v>
      </c>
      <c r="O107" s="453">
        <f t="shared" si="16"/>
        <v>-13000</v>
      </c>
      <c r="P107" s="453">
        <f t="shared" si="17"/>
        <v>-0.013</v>
      </c>
      <c r="Q107" s="184"/>
    </row>
    <row r="108" spans="1:17" ht="15.75" customHeight="1">
      <c r="A108" s="496">
        <v>13</v>
      </c>
      <c r="B108" s="497" t="s">
        <v>49</v>
      </c>
      <c r="C108" s="502">
        <v>4864844</v>
      </c>
      <c r="D108" s="48" t="s">
        <v>13</v>
      </c>
      <c r="E108" s="49" t="s">
        <v>363</v>
      </c>
      <c r="F108" s="511">
        <v>-1000</v>
      </c>
      <c r="G108" s="452">
        <v>999235</v>
      </c>
      <c r="H108" s="453">
        <v>999111</v>
      </c>
      <c r="I108" s="531">
        <f>G108-H108</f>
        <v>124</v>
      </c>
      <c r="J108" s="531">
        <f t="shared" si="14"/>
        <v>-124000</v>
      </c>
      <c r="K108" s="531">
        <f t="shared" si="15"/>
        <v>-0.124</v>
      </c>
      <c r="L108" s="452">
        <v>3020</v>
      </c>
      <c r="M108" s="453">
        <v>3002</v>
      </c>
      <c r="N108" s="453">
        <f>L108-M108</f>
        <v>18</v>
      </c>
      <c r="O108" s="453">
        <f t="shared" si="16"/>
        <v>-18000</v>
      </c>
      <c r="P108" s="453">
        <f t="shared" si="17"/>
        <v>-0.018</v>
      </c>
      <c r="Q108" s="184"/>
    </row>
    <row r="109" spans="1:17" ht="15.75" customHeight="1">
      <c r="A109" s="496"/>
      <c r="B109" s="499" t="s">
        <v>50</v>
      </c>
      <c r="C109" s="502"/>
      <c r="D109" s="48"/>
      <c r="E109" s="48"/>
      <c r="F109" s="511"/>
      <c r="G109" s="537"/>
      <c r="H109" s="531"/>
      <c r="I109" s="531"/>
      <c r="J109" s="531"/>
      <c r="K109" s="531"/>
      <c r="L109" s="452"/>
      <c r="M109" s="453"/>
      <c r="N109" s="453"/>
      <c r="O109" s="453"/>
      <c r="P109" s="453"/>
      <c r="Q109" s="184"/>
    </row>
    <row r="110" spans="1:17" ht="15.75" customHeight="1">
      <c r="A110" s="496">
        <v>14</v>
      </c>
      <c r="B110" s="497" t="s">
        <v>87</v>
      </c>
      <c r="C110" s="502">
        <v>4865169</v>
      </c>
      <c r="D110" s="48" t="s">
        <v>13</v>
      </c>
      <c r="E110" s="49" t="s">
        <v>363</v>
      </c>
      <c r="F110" s="511">
        <v>-1000</v>
      </c>
      <c r="G110" s="452">
        <v>791</v>
      </c>
      <c r="H110" s="453">
        <v>682</v>
      </c>
      <c r="I110" s="531">
        <f>G110-H110</f>
        <v>109</v>
      </c>
      <c r="J110" s="531">
        <f t="shared" si="14"/>
        <v>-109000</v>
      </c>
      <c r="K110" s="531">
        <f t="shared" si="15"/>
        <v>-0.109</v>
      </c>
      <c r="L110" s="452">
        <v>55483</v>
      </c>
      <c r="M110" s="453">
        <v>55273</v>
      </c>
      <c r="N110" s="453">
        <f>L110-M110</f>
        <v>210</v>
      </c>
      <c r="O110" s="453">
        <f t="shared" si="16"/>
        <v>-210000</v>
      </c>
      <c r="P110" s="453">
        <f t="shared" si="17"/>
        <v>-0.21</v>
      </c>
      <c r="Q110" s="184"/>
    </row>
    <row r="111" spans="1:17" ht="15.75" customHeight="1">
      <c r="A111" s="496"/>
      <c r="B111" s="498" t="s">
        <v>54</v>
      </c>
      <c r="C111" s="477"/>
      <c r="D111" s="52"/>
      <c r="E111" s="52"/>
      <c r="F111" s="511"/>
      <c r="G111" s="537"/>
      <c r="H111" s="538"/>
      <c r="I111" s="538"/>
      <c r="J111" s="538"/>
      <c r="K111" s="531"/>
      <c r="L111" s="455"/>
      <c r="M111" s="534"/>
      <c r="N111" s="534"/>
      <c r="O111" s="534"/>
      <c r="P111" s="453"/>
      <c r="Q111" s="231"/>
    </row>
    <row r="112" spans="1:17" ht="15.75" customHeight="1">
      <c r="A112" s="496"/>
      <c r="B112" s="498" t="s">
        <v>55</v>
      </c>
      <c r="C112" s="477"/>
      <c r="D112" s="52"/>
      <c r="E112" s="52"/>
      <c r="F112" s="511"/>
      <c r="G112" s="537"/>
      <c r="H112" s="538"/>
      <c r="I112" s="538"/>
      <c r="J112" s="538"/>
      <c r="K112" s="531"/>
      <c r="L112" s="455"/>
      <c r="M112" s="534"/>
      <c r="N112" s="534"/>
      <c r="O112" s="534"/>
      <c r="P112" s="453"/>
      <c r="Q112" s="231"/>
    </row>
    <row r="113" spans="1:17" ht="15.75" customHeight="1">
      <c r="A113" s="504"/>
      <c r="B113" s="507" t="s">
        <v>68</v>
      </c>
      <c r="C113" s="502"/>
      <c r="D113" s="52"/>
      <c r="E113" s="52"/>
      <c r="F113" s="511"/>
      <c r="G113" s="537"/>
      <c r="H113" s="531"/>
      <c r="I113" s="531"/>
      <c r="J113" s="531"/>
      <c r="K113" s="531"/>
      <c r="L113" s="455"/>
      <c r="M113" s="453"/>
      <c r="N113" s="453"/>
      <c r="O113" s="453"/>
      <c r="P113" s="453"/>
      <c r="Q113" s="231"/>
    </row>
    <row r="114" spans="1:17" ht="23.25" customHeight="1">
      <c r="A114" s="496">
        <v>15</v>
      </c>
      <c r="B114" s="508" t="s">
        <v>69</v>
      </c>
      <c r="C114" s="502">
        <v>4902529</v>
      </c>
      <c r="D114" s="48" t="s">
        <v>13</v>
      </c>
      <c r="E114" s="49" t="s">
        <v>363</v>
      </c>
      <c r="F114" s="511">
        <v>-500</v>
      </c>
      <c r="G114" s="452">
        <v>3491</v>
      </c>
      <c r="H114" s="453">
        <v>3442</v>
      </c>
      <c r="I114" s="531">
        <f>G114-H114</f>
        <v>49</v>
      </c>
      <c r="J114" s="531">
        <f>$F114*I114</f>
        <v>-24500</v>
      </c>
      <c r="K114" s="531">
        <f>J114/1000000</f>
        <v>-0.0245</v>
      </c>
      <c r="L114" s="452">
        <v>29116</v>
      </c>
      <c r="M114" s="453">
        <v>29054</v>
      </c>
      <c r="N114" s="453">
        <f>L114-M114</f>
        <v>62</v>
      </c>
      <c r="O114" s="453">
        <f>$F114*N114</f>
        <v>-31000</v>
      </c>
      <c r="P114" s="453">
        <f>O114/1000000</f>
        <v>-0.031</v>
      </c>
      <c r="Q114" s="748" t="s">
        <v>419</v>
      </c>
    </row>
    <row r="115" spans="1:17" ht="24" customHeight="1">
      <c r="A115" s="740">
        <v>15</v>
      </c>
      <c r="B115" s="741" t="s">
        <v>69</v>
      </c>
      <c r="C115" s="729">
        <v>4865091</v>
      </c>
      <c r="D115" s="730" t="s">
        <v>13</v>
      </c>
      <c r="E115" s="731" t="s">
        <v>363</v>
      </c>
      <c r="F115" s="732">
        <v>-500</v>
      </c>
      <c r="G115" s="452">
        <v>5085</v>
      </c>
      <c r="H115" s="453">
        <v>5083</v>
      </c>
      <c r="I115" s="531">
        <f>G115-H115</f>
        <v>2</v>
      </c>
      <c r="J115" s="531">
        <f>$F115*I115</f>
        <v>-1000</v>
      </c>
      <c r="K115" s="531">
        <f>J115/1000000</f>
        <v>-0.001</v>
      </c>
      <c r="L115" s="452">
        <v>22230</v>
      </c>
      <c r="M115" s="453">
        <v>22191</v>
      </c>
      <c r="N115" s="453">
        <f>L115-M115</f>
        <v>39</v>
      </c>
      <c r="O115" s="453">
        <f>$F115*N115</f>
        <v>-19500</v>
      </c>
      <c r="P115" s="453">
        <f>O115/1000000</f>
        <v>-0.0195</v>
      </c>
      <c r="Q115" s="597" t="s">
        <v>415</v>
      </c>
    </row>
    <row r="116" spans="1:17" ht="15.75" customHeight="1">
      <c r="A116" s="496">
        <v>16</v>
      </c>
      <c r="B116" s="508" t="s">
        <v>70</v>
      </c>
      <c r="C116" s="502">
        <v>4902530</v>
      </c>
      <c r="D116" s="48" t="s">
        <v>13</v>
      </c>
      <c r="E116" s="49" t="s">
        <v>363</v>
      </c>
      <c r="F116" s="511">
        <v>-500</v>
      </c>
      <c r="G116" s="452">
        <v>3245</v>
      </c>
      <c r="H116" s="453">
        <v>3193</v>
      </c>
      <c r="I116" s="531">
        <f aca="true" t="shared" si="18" ref="I116:I128">G116-H116</f>
        <v>52</v>
      </c>
      <c r="J116" s="531">
        <f aca="true" t="shared" si="19" ref="J116:J132">$F116*I116</f>
        <v>-26000</v>
      </c>
      <c r="K116" s="531">
        <f aca="true" t="shared" si="20" ref="K116:K132">J116/1000000</f>
        <v>-0.026</v>
      </c>
      <c r="L116" s="452">
        <v>20396</v>
      </c>
      <c r="M116" s="453">
        <v>20288</v>
      </c>
      <c r="N116" s="453">
        <f aca="true" t="shared" si="21" ref="N116:N128">L116-M116</f>
        <v>108</v>
      </c>
      <c r="O116" s="453">
        <f aca="true" t="shared" si="22" ref="O116:O132">$F116*N116</f>
        <v>-54000</v>
      </c>
      <c r="P116" s="453">
        <f aca="true" t="shared" si="23" ref="P116:P132">O116/1000000</f>
        <v>-0.054</v>
      </c>
      <c r="Q116" s="184"/>
    </row>
    <row r="117" spans="1:17" ht="15.75" customHeight="1">
      <c r="A117" s="496">
        <v>17</v>
      </c>
      <c r="B117" s="508" t="s">
        <v>71</v>
      </c>
      <c r="C117" s="502">
        <v>4902531</v>
      </c>
      <c r="D117" s="48" t="s">
        <v>13</v>
      </c>
      <c r="E117" s="49" t="s">
        <v>363</v>
      </c>
      <c r="F117" s="511">
        <v>-500</v>
      </c>
      <c r="G117" s="452">
        <v>3266</v>
      </c>
      <c r="H117" s="453">
        <v>3233</v>
      </c>
      <c r="I117" s="531">
        <f t="shared" si="18"/>
        <v>33</v>
      </c>
      <c r="J117" s="531">
        <f t="shared" si="19"/>
        <v>-16500</v>
      </c>
      <c r="K117" s="531">
        <f t="shared" si="20"/>
        <v>-0.0165</v>
      </c>
      <c r="L117" s="452">
        <v>13791</v>
      </c>
      <c r="M117" s="453">
        <v>13766</v>
      </c>
      <c r="N117" s="453">
        <f t="shared" si="21"/>
        <v>25</v>
      </c>
      <c r="O117" s="453">
        <f t="shared" si="22"/>
        <v>-12500</v>
      </c>
      <c r="P117" s="453">
        <f t="shared" si="23"/>
        <v>-0.0125</v>
      </c>
      <c r="Q117" s="184"/>
    </row>
    <row r="118" spans="1:17" ht="15.75" customHeight="1">
      <c r="A118" s="496">
        <v>18</v>
      </c>
      <c r="B118" s="508" t="s">
        <v>72</v>
      </c>
      <c r="C118" s="502">
        <v>4902532</v>
      </c>
      <c r="D118" s="48" t="s">
        <v>13</v>
      </c>
      <c r="E118" s="49" t="s">
        <v>363</v>
      </c>
      <c r="F118" s="511">
        <v>-500</v>
      </c>
      <c r="G118" s="452">
        <v>3212</v>
      </c>
      <c r="H118" s="453">
        <v>3182</v>
      </c>
      <c r="I118" s="531">
        <f t="shared" si="18"/>
        <v>30</v>
      </c>
      <c r="J118" s="531">
        <f t="shared" si="19"/>
        <v>-15000</v>
      </c>
      <c r="K118" s="531">
        <f t="shared" si="20"/>
        <v>-0.015</v>
      </c>
      <c r="L118" s="452">
        <v>15945</v>
      </c>
      <c r="M118" s="453">
        <v>15876</v>
      </c>
      <c r="N118" s="453">
        <f t="shared" si="21"/>
        <v>69</v>
      </c>
      <c r="O118" s="453">
        <f t="shared" si="22"/>
        <v>-34500</v>
      </c>
      <c r="P118" s="453">
        <f t="shared" si="23"/>
        <v>-0.0345</v>
      </c>
      <c r="Q118" s="184"/>
    </row>
    <row r="119" spans="1:17" ht="15.75" customHeight="1">
      <c r="A119" s="496"/>
      <c r="B119" s="507" t="s">
        <v>35</v>
      </c>
      <c r="C119" s="502"/>
      <c r="D119" s="52"/>
      <c r="E119" s="52"/>
      <c r="F119" s="511"/>
      <c r="G119" s="537"/>
      <c r="H119" s="531"/>
      <c r="I119" s="531"/>
      <c r="J119" s="531"/>
      <c r="K119" s="531"/>
      <c r="L119" s="452"/>
      <c r="M119" s="453"/>
      <c r="N119" s="453"/>
      <c r="O119" s="453"/>
      <c r="P119" s="453"/>
      <c r="Q119" s="184"/>
    </row>
    <row r="120" spans="1:17" ht="15.75" customHeight="1">
      <c r="A120" s="496">
        <v>19</v>
      </c>
      <c r="B120" s="509" t="s">
        <v>73</v>
      </c>
      <c r="C120" s="510">
        <v>4864807</v>
      </c>
      <c r="D120" s="48" t="s">
        <v>13</v>
      </c>
      <c r="E120" s="49" t="s">
        <v>363</v>
      </c>
      <c r="F120" s="511">
        <v>-100</v>
      </c>
      <c r="G120" s="452">
        <v>107538</v>
      </c>
      <c r="H120" s="453">
        <v>103049</v>
      </c>
      <c r="I120" s="531">
        <f t="shared" si="18"/>
        <v>4489</v>
      </c>
      <c r="J120" s="531">
        <f t="shared" si="19"/>
        <v>-448900</v>
      </c>
      <c r="K120" s="531">
        <f t="shared" si="20"/>
        <v>-0.4489</v>
      </c>
      <c r="L120" s="452">
        <v>26728</v>
      </c>
      <c r="M120" s="453">
        <v>26728</v>
      </c>
      <c r="N120" s="453">
        <f t="shared" si="21"/>
        <v>0</v>
      </c>
      <c r="O120" s="453">
        <f t="shared" si="22"/>
        <v>0</v>
      </c>
      <c r="P120" s="453">
        <f t="shared" si="23"/>
        <v>0</v>
      </c>
      <c r="Q120" s="184"/>
    </row>
    <row r="121" spans="1:17" ht="15.75" customHeight="1">
      <c r="A121" s="496">
        <v>20</v>
      </c>
      <c r="B121" s="509" t="s">
        <v>147</v>
      </c>
      <c r="C121" s="510">
        <v>4865086</v>
      </c>
      <c r="D121" s="48" t="s">
        <v>13</v>
      </c>
      <c r="E121" s="49" t="s">
        <v>363</v>
      </c>
      <c r="F121" s="511">
        <v>-100</v>
      </c>
      <c r="G121" s="452">
        <v>14749</v>
      </c>
      <c r="H121" s="453">
        <v>13878</v>
      </c>
      <c r="I121" s="531">
        <f t="shared" si="18"/>
        <v>871</v>
      </c>
      <c r="J121" s="531">
        <f t="shared" si="19"/>
        <v>-87100</v>
      </c>
      <c r="K121" s="531">
        <f t="shared" si="20"/>
        <v>-0.0871</v>
      </c>
      <c r="L121" s="452">
        <v>33449</v>
      </c>
      <c r="M121" s="453">
        <v>33449</v>
      </c>
      <c r="N121" s="453">
        <f t="shared" si="21"/>
        <v>0</v>
      </c>
      <c r="O121" s="453">
        <f t="shared" si="22"/>
        <v>0</v>
      </c>
      <c r="P121" s="453">
        <f t="shared" si="23"/>
        <v>0</v>
      </c>
      <c r="Q121" s="184"/>
    </row>
    <row r="122" spans="1:17" ht="15.75" customHeight="1">
      <c r="A122" s="496"/>
      <c r="B122" s="499" t="s">
        <v>74</v>
      </c>
      <c r="C122" s="502"/>
      <c r="D122" s="48"/>
      <c r="E122" s="48"/>
      <c r="F122" s="511"/>
      <c r="G122" s="537"/>
      <c r="H122" s="531"/>
      <c r="I122" s="531"/>
      <c r="J122" s="531"/>
      <c r="K122" s="531"/>
      <c r="L122" s="452"/>
      <c r="M122" s="453"/>
      <c r="N122" s="453"/>
      <c r="O122" s="453"/>
      <c r="P122" s="453"/>
      <c r="Q122" s="184"/>
    </row>
    <row r="123" spans="1:17" ht="15.75" customHeight="1">
      <c r="A123" s="496">
        <v>21</v>
      </c>
      <c r="B123" s="497" t="s">
        <v>67</v>
      </c>
      <c r="C123" s="502">
        <v>4902535</v>
      </c>
      <c r="D123" s="48" t="s">
        <v>13</v>
      </c>
      <c r="E123" s="49" t="s">
        <v>363</v>
      </c>
      <c r="F123" s="511">
        <v>-100</v>
      </c>
      <c r="G123" s="452">
        <v>999785</v>
      </c>
      <c r="H123" s="453">
        <v>999941</v>
      </c>
      <c r="I123" s="531">
        <f t="shared" si="18"/>
        <v>-156</v>
      </c>
      <c r="J123" s="531">
        <f t="shared" si="19"/>
        <v>15600</v>
      </c>
      <c r="K123" s="531">
        <f t="shared" si="20"/>
        <v>0.0156</v>
      </c>
      <c r="L123" s="452">
        <v>5777</v>
      </c>
      <c r="M123" s="453">
        <v>5730</v>
      </c>
      <c r="N123" s="453">
        <f t="shared" si="21"/>
        <v>47</v>
      </c>
      <c r="O123" s="453">
        <f t="shared" si="22"/>
        <v>-4700</v>
      </c>
      <c r="P123" s="453">
        <f t="shared" si="23"/>
        <v>-0.0047</v>
      </c>
      <c r="Q123" s="184"/>
    </row>
    <row r="124" spans="1:17" ht="15.75" customHeight="1">
      <c r="A124" s="496">
        <v>22</v>
      </c>
      <c r="B124" s="497" t="s">
        <v>75</v>
      </c>
      <c r="C124" s="502">
        <v>4902536</v>
      </c>
      <c r="D124" s="48" t="s">
        <v>13</v>
      </c>
      <c r="E124" s="49" t="s">
        <v>363</v>
      </c>
      <c r="F124" s="511">
        <v>-100</v>
      </c>
      <c r="G124" s="452">
        <v>2674</v>
      </c>
      <c r="H124" s="453">
        <v>2594</v>
      </c>
      <c r="I124" s="531">
        <f t="shared" si="18"/>
        <v>80</v>
      </c>
      <c r="J124" s="531">
        <f t="shared" si="19"/>
        <v>-8000</v>
      </c>
      <c r="K124" s="531">
        <f t="shared" si="20"/>
        <v>-0.008</v>
      </c>
      <c r="L124" s="452">
        <v>13597</v>
      </c>
      <c r="M124" s="453">
        <v>13582</v>
      </c>
      <c r="N124" s="453">
        <f t="shared" si="21"/>
        <v>15</v>
      </c>
      <c r="O124" s="453">
        <f t="shared" si="22"/>
        <v>-1500</v>
      </c>
      <c r="P124" s="453">
        <f t="shared" si="23"/>
        <v>-0.0015</v>
      </c>
      <c r="Q124" s="184"/>
    </row>
    <row r="125" spans="1:17" ht="15.75" customHeight="1">
      <c r="A125" s="496">
        <v>23</v>
      </c>
      <c r="B125" s="497" t="s">
        <v>88</v>
      </c>
      <c r="C125" s="502">
        <v>4902537</v>
      </c>
      <c r="D125" s="48" t="s">
        <v>13</v>
      </c>
      <c r="E125" s="49" t="s">
        <v>363</v>
      </c>
      <c r="F125" s="511">
        <v>-100</v>
      </c>
      <c r="G125" s="452">
        <v>7145</v>
      </c>
      <c r="H125" s="453">
        <v>6597</v>
      </c>
      <c r="I125" s="531">
        <f t="shared" si="18"/>
        <v>548</v>
      </c>
      <c r="J125" s="531">
        <f t="shared" si="19"/>
        <v>-54800</v>
      </c>
      <c r="K125" s="531">
        <f t="shared" si="20"/>
        <v>-0.0548</v>
      </c>
      <c r="L125" s="452">
        <v>48700</v>
      </c>
      <c r="M125" s="453">
        <v>48646</v>
      </c>
      <c r="N125" s="453">
        <f t="shared" si="21"/>
        <v>54</v>
      </c>
      <c r="O125" s="453">
        <f t="shared" si="22"/>
        <v>-5400</v>
      </c>
      <c r="P125" s="453">
        <f t="shared" si="23"/>
        <v>-0.0054</v>
      </c>
      <c r="Q125" s="184"/>
    </row>
    <row r="126" spans="1:17" ht="15.75" customHeight="1">
      <c r="A126" s="496">
        <v>24</v>
      </c>
      <c r="B126" s="497" t="s">
        <v>76</v>
      </c>
      <c r="C126" s="502">
        <v>4902538</v>
      </c>
      <c r="D126" s="48" t="s">
        <v>13</v>
      </c>
      <c r="E126" s="49" t="s">
        <v>363</v>
      </c>
      <c r="F126" s="511">
        <v>-100</v>
      </c>
      <c r="G126" s="452">
        <v>8123</v>
      </c>
      <c r="H126" s="453">
        <v>8161</v>
      </c>
      <c r="I126" s="531">
        <f t="shared" si="18"/>
        <v>-38</v>
      </c>
      <c r="J126" s="531">
        <f t="shared" si="19"/>
        <v>3800</v>
      </c>
      <c r="K126" s="531">
        <f t="shared" si="20"/>
        <v>0.0038</v>
      </c>
      <c r="L126" s="452">
        <v>19085</v>
      </c>
      <c r="M126" s="453">
        <v>19093</v>
      </c>
      <c r="N126" s="453">
        <f t="shared" si="21"/>
        <v>-8</v>
      </c>
      <c r="O126" s="453">
        <f t="shared" si="22"/>
        <v>800</v>
      </c>
      <c r="P126" s="453">
        <f t="shared" si="23"/>
        <v>0.0008</v>
      </c>
      <c r="Q126" s="184"/>
    </row>
    <row r="127" spans="1:17" ht="15.75" customHeight="1">
      <c r="A127" s="496">
        <v>25</v>
      </c>
      <c r="B127" s="497" t="s">
        <v>77</v>
      </c>
      <c r="C127" s="502">
        <v>4902539</v>
      </c>
      <c r="D127" s="48" t="s">
        <v>13</v>
      </c>
      <c r="E127" s="49" t="s">
        <v>363</v>
      </c>
      <c r="F127" s="511">
        <v>-100</v>
      </c>
      <c r="G127" s="452">
        <v>999586</v>
      </c>
      <c r="H127" s="453">
        <v>999622</v>
      </c>
      <c r="I127" s="531">
        <f t="shared" si="18"/>
        <v>-36</v>
      </c>
      <c r="J127" s="531">
        <f t="shared" si="19"/>
        <v>3600</v>
      </c>
      <c r="K127" s="531">
        <f t="shared" si="20"/>
        <v>0.0036</v>
      </c>
      <c r="L127" s="452">
        <v>256</v>
      </c>
      <c r="M127" s="453">
        <v>239</v>
      </c>
      <c r="N127" s="453">
        <f t="shared" si="21"/>
        <v>17</v>
      </c>
      <c r="O127" s="453">
        <f t="shared" si="22"/>
        <v>-1700</v>
      </c>
      <c r="P127" s="453">
        <f t="shared" si="23"/>
        <v>-0.0017</v>
      </c>
      <c r="Q127" s="184"/>
    </row>
    <row r="128" spans="1:17" ht="15.75" customHeight="1">
      <c r="A128" s="496">
        <v>26</v>
      </c>
      <c r="B128" s="497" t="s">
        <v>63</v>
      </c>
      <c r="C128" s="502">
        <v>4902540</v>
      </c>
      <c r="D128" s="48" t="s">
        <v>13</v>
      </c>
      <c r="E128" s="49" t="s">
        <v>363</v>
      </c>
      <c r="F128" s="511">
        <v>-100</v>
      </c>
      <c r="G128" s="452">
        <v>15</v>
      </c>
      <c r="H128" s="453">
        <v>15</v>
      </c>
      <c r="I128" s="531">
        <f t="shared" si="18"/>
        <v>0</v>
      </c>
      <c r="J128" s="531">
        <f t="shared" si="19"/>
        <v>0</v>
      </c>
      <c r="K128" s="531">
        <f t="shared" si="20"/>
        <v>0</v>
      </c>
      <c r="L128" s="452">
        <v>13398</v>
      </c>
      <c r="M128" s="453">
        <v>13398</v>
      </c>
      <c r="N128" s="453">
        <f t="shared" si="21"/>
        <v>0</v>
      </c>
      <c r="O128" s="453">
        <f t="shared" si="22"/>
        <v>0</v>
      </c>
      <c r="P128" s="453">
        <f t="shared" si="23"/>
        <v>0</v>
      </c>
      <c r="Q128" s="184"/>
    </row>
    <row r="129" spans="1:17" ht="15.75" customHeight="1">
      <c r="A129" s="496"/>
      <c r="B129" s="499" t="s">
        <v>78</v>
      </c>
      <c r="C129" s="502"/>
      <c r="D129" s="48"/>
      <c r="E129" s="48"/>
      <c r="F129" s="511"/>
      <c r="G129" s="537"/>
      <c r="H129" s="531"/>
      <c r="I129" s="531"/>
      <c r="J129" s="531"/>
      <c r="K129" s="531"/>
      <c r="L129" s="452"/>
      <c r="M129" s="453"/>
      <c r="N129" s="453"/>
      <c r="O129" s="453"/>
      <c r="P129" s="453"/>
      <c r="Q129" s="184"/>
    </row>
    <row r="130" spans="1:17" ht="15.75" customHeight="1">
      <c r="A130" s="496">
        <v>27</v>
      </c>
      <c r="B130" s="497" t="s">
        <v>79</v>
      </c>
      <c r="C130" s="502">
        <v>4902541</v>
      </c>
      <c r="D130" s="48" t="s">
        <v>13</v>
      </c>
      <c r="E130" s="49" t="s">
        <v>363</v>
      </c>
      <c r="F130" s="511">
        <v>-100</v>
      </c>
      <c r="G130" s="452">
        <v>2336</v>
      </c>
      <c r="H130" s="453">
        <v>2223</v>
      </c>
      <c r="I130" s="531">
        <f>G130-H130</f>
        <v>113</v>
      </c>
      <c r="J130" s="531">
        <f t="shared" si="19"/>
        <v>-11300</v>
      </c>
      <c r="K130" s="531">
        <f t="shared" si="20"/>
        <v>-0.0113</v>
      </c>
      <c r="L130" s="452">
        <v>61617</v>
      </c>
      <c r="M130" s="453">
        <v>61147</v>
      </c>
      <c r="N130" s="453">
        <f>L130-M130</f>
        <v>470</v>
      </c>
      <c r="O130" s="453">
        <f t="shared" si="22"/>
        <v>-47000</v>
      </c>
      <c r="P130" s="453">
        <f t="shared" si="23"/>
        <v>-0.047</v>
      </c>
      <c r="Q130" s="184"/>
    </row>
    <row r="131" spans="1:17" ht="15.75" customHeight="1">
      <c r="A131" s="496">
        <v>28</v>
      </c>
      <c r="B131" s="497" t="s">
        <v>80</v>
      </c>
      <c r="C131" s="502">
        <v>4902542</v>
      </c>
      <c r="D131" s="48" t="s">
        <v>13</v>
      </c>
      <c r="E131" s="49" t="s">
        <v>363</v>
      </c>
      <c r="F131" s="511">
        <v>-100</v>
      </c>
      <c r="G131" s="452">
        <v>3967</v>
      </c>
      <c r="H131" s="453">
        <v>3763</v>
      </c>
      <c r="I131" s="531">
        <f>G131-H131</f>
        <v>204</v>
      </c>
      <c r="J131" s="531">
        <f t="shared" si="19"/>
        <v>-20400</v>
      </c>
      <c r="K131" s="531">
        <f t="shared" si="20"/>
        <v>-0.0204</v>
      </c>
      <c r="L131" s="452">
        <v>52713</v>
      </c>
      <c r="M131" s="453">
        <v>52466</v>
      </c>
      <c r="N131" s="453">
        <f>L131-M131</f>
        <v>247</v>
      </c>
      <c r="O131" s="453">
        <f t="shared" si="22"/>
        <v>-24700</v>
      </c>
      <c r="P131" s="453">
        <f t="shared" si="23"/>
        <v>-0.0247</v>
      </c>
      <c r="Q131" s="184"/>
    </row>
    <row r="132" spans="1:17" ht="15.75" customHeight="1">
      <c r="A132" s="496">
        <v>29</v>
      </c>
      <c r="B132" s="497" t="s">
        <v>81</v>
      </c>
      <c r="C132" s="502">
        <v>4902543</v>
      </c>
      <c r="D132" s="48" t="s">
        <v>13</v>
      </c>
      <c r="E132" s="49" t="s">
        <v>363</v>
      </c>
      <c r="F132" s="511">
        <v>-100</v>
      </c>
      <c r="G132" s="452">
        <v>4668</v>
      </c>
      <c r="H132" s="453">
        <v>4445</v>
      </c>
      <c r="I132" s="531">
        <f>G132-H132</f>
        <v>223</v>
      </c>
      <c r="J132" s="531">
        <f t="shared" si="19"/>
        <v>-22300</v>
      </c>
      <c r="K132" s="531">
        <f t="shared" si="20"/>
        <v>-0.0223</v>
      </c>
      <c r="L132" s="452">
        <v>75877</v>
      </c>
      <c r="M132" s="453">
        <v>75462</v>
      </c>
      <c r="N132" s="453">
        <f>L132-M132</f>
        <v>415</v>
      </c>
      <c r="O132" s="453">
        <f t="shared" si="22"/>
        <v>-41500</v>
      </c>
      <c r="P132" s="453">
        <f t="shared" si="23"/>
        <v>-0.0415</v>
      </c>
      <c r="Q132" s="184"/>
    </row>
    <row r="133" spans="1:17" ht="15.75" customHeight="1" thickBot="1">
      <c r="A133" s="500"/>
      <c r="B133" s="501"/>
      <c r="C133" s="503"/>
      <c r="D133" s="113"/>
      <c r="E133" s="55"/>
      <c r="F133" s="439"/>
      <c r="G133" s="38"/>
      <c r="H133" s="32"/>
      <c r="I133" s="33"/>
      <c r="J133" s="33"/>
      <c r="K133" s="34"/>
      <c r="L133" s="486"/>
      <c r="M133" s="33"/>
      <c r="N133" s="33"/>
      <c r="O133" s="33"/>
      <c r="P133" s="34"/>
      <c r="Q133" s="185"/>
    </row>
    <row r="134" ht="13.5" thickTop="1"/>
    <row r="135" spans="4:16" ht="16.5">
      <c r="D135" s="24"/>
      <c r="K135" s="625">
        <f>SUM(K91:K133)</f>
        <v>-2.8755685900000003</v>
      </c>
      <c r="L135" s="63"/>
      <c r="M135" s="63"/>
      <c r="N135" s="63"/>
      <c r="O135" s="63"/>
      <c r="P135" s="539">
        <f>SUM(P91:P133)</f>
        <v>-0.67663325</v>
      </c>
    </row>
    <row r="136" spans="11:16" ht="14.25">
      <c r="K136" s="63"/>
      <c r="L136" s="63"/>
      <c r="M136" s="63"/>
      <c r="N136" s="63"/>
      <c r="O136" s="63"/>
      <c r="P136" s="63"/>
    </row>
    <row r="137" spans="11:16" ht="14.25">
      <c r="K137" s="63"/>
      <c r="L137" s="63"/>
      <c r="M137" s="63"/>
      <c r="N137" s="63"/>
      <c r="O137" s="63"/>
      <c r="P137" s="63"/>
    </row>
    <row r="138" spans="17:18" ht="12.75">
      <c r="Q138" s="558" t="str">
        <f>NDPL!Q1</f>
        <v>NOVEMBER-2011</v>
      </c>
      <c r="R138" s="313"/>
    </row>
    <row r="139" ht="13.5" thickBot="1"/>
    <row r="140" spans="1:17" ht="44.25" customHeight="1">
      <c r="A140" s="442"/>
      <c r="B140" s="440" t="s">
        <v>152</v>
      </c>
      <c r="C140" s="59"/>
      <c r="D140" s="59"/>
      <c r="E140" s="59"/>
      <c r="F140" s="59"/>
      <c r="G140" s="59"/>
      <c r="H140" s="59"/>
      <c r="I140" s="59"/>
      <c r="J140" s="59"/>
      <c r="K140" s="59"/>
      <c r="L140" s="59"/>
      <c r="M140" s="59"/>
      <c r="N140" s="59"/>
      <c r="O140" s="59"/>
      <c r="P140" s="59"/>
      <c r="Q140" s="60"/>
    </row>
    <row r="141" spans="1:17" ht="19.5" customHeight="1">
      <c r="A141" s="281"/>
      <c r="B141" s="362" t="s">
        <v>153</v>
      </c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61"/>
    </row>
    <row r="142" spans="1:17" ht="19.5" customHeight="1">
      <c r="A142" s="281"/>
      <c r="B142" s="357" t="s">
        <v>265</v>
      </c>
      <c r="C142" s="21"/>
      <c r="D142" s="21"/>
      <c r="E142" s="21"/>
      <c r="F142" s="21"/>
      <c r="G142" s="21"/>
      <c r="H142" s="21"/>
      <c r="I142" s="21"/>
      <c r="J142" s="21"/>
      <c r="K142" s="250">
        <f>K53</f>
        <v>0.8213</v>
      </c>
      <c r="L142" s="250"/>
      <c r="M142" s="250"/>
      <c r="N142" s="250"/>
      <c r="O142" s="250"/>
      <c r="P142" s="250">
        <f>P53</f>
        <v>-5.430099999999999</v>
      </c>
      <c r="Q142" s="61"/>
    </row>
    <row r="143" spans="1:17" ht="19.5" customHeight="1">
      <c r="A143" s="281"/>
      <c r="B143" s="357" t="s">
        <v>266</v>
      </c>
      <c r="C143" s="21"/>
      <c r="D143" s="21"/>
      <c r="E143" s="21"/>
      <c r="F143" s="21"/>
      <c r="G143" s="21"/>
      <c r="H143" s="21"/>
      <c r="I143" s="21"/>
      <c r="J143" s="21"/>
      <c r="K143" s="626">
        <f>K135</f>
        <v>-2.8755685900000003</v>
      </c>
      <c r="L143" s="250"/>
      <c r="M143" s="250"/>
      <c r="N143" s="250"/>
      <c r="O143" s="250"/>
      <c r="P143" s="250">
        <f>P135</f>
        <v>-0.67663325</v>
      </c>
      <c r="Q143" s="61"/>
    </row>
    <row r="144" spans="1:17" ht="19.5" customHeight="1">
      <c r="A144" s="281"/>
      <c r="B144" s="357" t="s">
        <v>154</v>
      </c>
      <c r="C144" s="21"/>
      <c r="D144" s="21"/>
      <c r="E144" s="21"/>
      <c r="F144" s="21"/>
      <c r="G144" s="21"/>
      <c r="H144" s="21"/>
      <c r="I144" s="21"/>
      <c r="J144" s="21"/>
      <c r="K144" s="626">
        <f>'ROHTAK ROAD'!K45</f>
        <v>0.12440000000000001</v>
      </c>
      <c r="L144" s="250"/>
      <c r="M144" s="250"/>
      <c r="N144" s="250"/>
      <c r="O144" s="250"/>
      <c r="P144" s="626">
        <f>'ROHTAK ROAD'!P45</f>
        <v>0.0015</v>
      </c>
      <c r="Q144" s="61"/>
    </row>
    <row r="145" spans="1:17" ht="19.5" customHeight="1">
      <c r="A145" s="281"/>
      <c r="B145" s="357" t="s">
        <v>155</v>
      </c>
      <c r="C145" s="21"/>
      <c r="D145" s="21"/>
      <c r="E145" s="21"/>
      <c r="F145" s="21"/>
      <c r="G145" s="21"/>
      <c r="H145" s="21"/>
      <c r="I145" s="21"/>
      <c r="J145" s="21"/>
      <c r="K145" s="626">
        <f>SUM(K142:K144)</f>
        <v>-1.9298685900000003</v>
      </c>
      <c r="L145" s="250"/>
      <c r="M145" s="250"/>
      <c r="N145" s="250"/>
      <c r="O145" s="250"/>
      <c r="P145" s="626">
        <f>SUM(P142:P144)</f>
        <v>-6.105233249999999</v>
      </c>
      <c r="Q145" s="61"/>
    </row>
    <row r="146" spans="1:17" ht="19.5" customHeight="1">
      <c r="A146" s="281"/>
      <c r="B146" s="362" t="s">
        <v>156</v>
      </c>
      <c r="C146" s="21"/>
      <c r="D146" s="21"/>
      <c r="E146" s="21"/>
      <c r="F146" s="21"/>
      <c r="G146" s="21"/>
      <c r="H146" s="21"/>
      <c r="I146" s="21"/>
      <c r="J146" s="21"/>
      <c r="K146" s="250"/>
      <c r="L146" s="250"/>
      <c r="M146" s="250"/>
      <c r="N146" s="250"/>
      <c r="O146" s="250"/>
      <c r="P146" s="250"/>
      <c r="Q146" s="61"/>
    </row>
    <row r="147" spans="1:17" ht="19.5" customHeight="1">
      <c r="A147" s="281"/>
      <c r="B147" s="357" t="s">
        <v>267</v>
      </c>
      <c r="C147" s="21"/>
      <c r="D147" s="21"/>
      <c r="E147" s="21"/>
      <c r="F147" s="21"/>
      <c r="G147" s="21"/>
      <c r="H147" s="21"/>
      <c r="I147" s="21"/>
      <c r="J147" s="21"/>
      <c r="K147" s="250">
        <f>K83</f>
        <v>17.400999999999996</v>
      </c>
      <c r="L147" s="250"/>
      <c r="M147" s="250"/>
      <c r="N147" s="250"/>
      <c r="O147" s="250"/>
      <c r="P147" s="250">
        <f>P83</f>
        <v>2.412</v>
      </c>
      <c r="Q147" s="61"/>
    </row>
    <row r="148" spans="1:17" ht="19.5" customHeight="1" thickBot="1">
      <c r="A148" s="282"/>
      <c r="B148" s="441" t="s">
        <v>157</v>
      </c>
      <c r="C148" s="62"/>
      <c r="D148" s="62"/>
      <c r="E148" s="62"/>
      <c r="F148" s="62"/>
      <c r="G148" s="62"/>
      <c r="H148" s="62"/>
      <c r="I148" s="62"/>
      <c r="J148" s="62"/>
      <c r="K148" s="627">
        <f>SUM(K145:K147)</f>
        <v>15.471131409999996</v>
      </c>
      <c r="L148" s="248"/>
      <c r="M148" s="248"/>
      <c r="N148" s="248"/>
      <c r="O148" s="248"/>
      <c r="P148" s="247">
        <f>SUM(P145:P147)</f>
        <v>-3.6932332499999987</v>
      </c>
      <c r="Q148" s="249"/>
    </row>
    <row r="149" ht="12.75">
      <c r="A149" s="281"/>
    </row>
    <row r="150" ht="12.75">
      <c r="A150" s="281"/>
    </row>
    <row r="151" ht="12.75">
      <c r="A151" s="281"/>
    </row>
    <row r="152" ht="13.5" thickBot="1">
      <c r="A152" s="282"/>
    </row>
    <row r="153" spans="1:17" ht="12.75">
      <c r="A153" s="275"/>
      <c r="B153" s="276"/>
      <c r="C153" s="276"/>
      <c r="D153" s="276"/>
      <c r="E153" s="276"/>
      <c r="F153" s="276"/>
      <c r="G153" s="276"/>
      <c r="H153" s="59"/>
      <c r="I153" s="59"/>
      <c r="J153" s="59"/>
      <c r="K153" s="59"/>
      <c r="L153" s="59"/>
      <c r="M153" s="59"/>
      <c r="N153" s="59"/>
      <c r="O153" s="59"/>
      <c r="P153" s="59"/>
      <c r="Q153" s="60"/>
    </row>
    <row r="154" spans="1:17" ht="23.25">
      <c r="A154" s="283" t="s">
        <v>344</v>
      </c>
      <c r="B154" s="267"/>
      <c r="C154" s="267"/>
      <c r="D154" s="267"/>
      <c r="E154" s="267"/>
      <c r="F154" s="267"/>
      <c r="G154" s="267"/>
      <c r="H154" s="21"/>
      <c r="I154" s="21"/>
      <c r="J154" s="21"/>
      <c r="K154" s="21"/>
      <c r="L154" s="21"/>
      <c r="M154" s="21"/>
      <c r="N154" s="21"/>
      <c r="O154" s="21"/>
      <c r="P154" s="21"/>
      <c r="Q154" s="61"/>
    </row>
    <row r="155" spans="1:17" ht="12.75">
      <c r="A155" s="277"/>
      <c r="B155" s="267"/>
      <c r="C155" s="267"/>
      <c r="D155" s="267"/>
      <c r="E155" s="267"/>
      <c r="F155" s="267"/>
      <c r="G155" s="267"/>
      <c r="H155" s="21"/>
      <c r="I155" s="21"/>
      <c r="J155" s="21"/>
      <c r="K155" s="21"/>
      <c r="L155" s="21"/>
      <c r="M155" s="21"/>
      <c r="N155" s="21"/>
      <c r="O155" s="21"/>
      <c r="P155" s="21"/>
      <c r="Q155" s="61"/>
    </row>
    <row r="156" spans="1:17" ht="12.75">
      <c r="A156" s="278"/>
      <c r="B156" s="279"/>
      <c r="C156" s="279"/>
      <c r="D156" s="279"/>
      <c r="E156" s="279"/>
      <c r="F156" s="279"/>
      <c r="G156" s="279"/>
      <c r="H156" s="21"/>
      <c r="I156" s="21"/>
      <c r="J156" s="21"/>
      <c r="K156" s="305" t="s">
        <v>356</v>
      </c>
      <c r="L156" s="21"/>
      <c r="M156" s="21"/>
      <c r="N156" s="21"/>
      <c r="O156" s="21"/>
      <c r="P156" s="305" t="s">
        <v>357</v>
      </c>
      <c r="Q156" s="61"/>
    </row>
    <row r="157" spans="1:17" ht="12.75">
      <c r="A157" s="280"/>
      <c r="B157" s="163"/>
      <c r="C157" s="163"/>
      <c r="D157" s="163"/>
      <c r="E157" s="163"/>
      <c r="F157" s="163"/>
      <c r="G157" s="163"/>
      <c r="H157" s="21"/>
      <c r="I157" s="21"/>
      <c r="J157" s="21"/>
      <c r="K157" s="21"/>
      <c r="L157" s="21"/>
      <c r="M157" s="21"/>
      <c r="N157" s="21"/>
      <c r="O157" s="21"/>
      <c r="P157" s="21"/>
      <c r="Q157" s="61"/>
    </row>
    <row r="158" spans="1:17" ht="12.75">
      <c r="A158" s="280"/>
      <c r="B158" s="163"/>
      <c r="C158" s="163"/>
      <c r="D158" s="163"/>
      <c r="E158" s="163"/>
      <c r="F158" s="163"/>
      <c r="G158" s="163"/>
      <c r="H158" s="21"/>
      <c r="I158" s="21"/>
      <c r="J158" s="21"/>
      <c r="K158" s="21"/>
      <c r="L158" s="21"/>
      <c r="M158" s="21"/>
      <c r="N158" s="21"/>
      <c r="O158" s="21"/>
      <c r="P158" s="21"/>
      <c r="Q158" s="61"/>
    </row>
    <row r="159" spans="1:17" ht="18">
      <c r="A159" s="284" t="s">
        <v>347</v>
      </c>
      <c r="B159" s="268"/>
      <c r="C159" s="268"/>
      <c r="D159" s="269"/>
      <c r="E159" s="269"/>
      <c r="F159" s="270"/>
      <c r="G159" s="269"/>
      <c r="H159" s="21"/>
      <c r="I159" s="21"/>
      <c r="J159" s="21"/>
      <c r="K159" s="541">
        <f>K148</f>
        <v>15.471131409999996</v>
      </c>
      <c r="L159" s="269" t="s">
        <v>345</v>
      </c>
      <c r="M159" s="21"/>
      <c r="N159" s="21"/>
      <c r="O159" s="21"/>
      <c r="P159" s="541">
        <f>P148</f>
        <v>-3.6932332499999987</v>
      </c>
      <c r="Q159" s="291" t="s">
        <v>345</v>
      </c>
    </row>
    <row r="160" spans="1:17" ht="18">
      <c r="A160" s="285"/>
      <c r="B160" s="271"/>
      <c r="C160" s="271"/>
      <c r="D160" s="267"/>
      <c r="E160" s="267"/>
      <c r="F160" s="272"/>
      <c r="G160" s="267"/>
      <c r="H160" s="21"/>
      <c r="I160" s="21"/>
      <c r="J160" s="21"/>
      <c r="K160" s="542"/>
      <c r="L160" s="267"/>
      <c r="M160" s="21"/>
      <c r="N160" s="21"/>
      <c r="O160" s="21"/>
      <c r="P160" s="542"/>
      <c r="Q160" s="292"/>
    </row>
    <row r="161" spans="1:17" ht="18">
      <c r="A161" s="286" t="s">
        <v>346</v>
      </c>
      <c r="B161" s="273"/>
      <c r="C161" s="53"/>
      <c r="D161" s="267"/>
      <c r="E161" s="267"/>
      <c r="F161" s="274"/>
      <c r="G161" s="269"/>
      <c r="H161" s="21"/>
      <c r="I161" s="21"/>
      <c r="J161" s="21"/>
      <c r="K161" s="542">
        <f>-'STEPPED UP GENCO'!K47</f>
        <v>0.2007801872</v>
      </c>
      <c r="L161" s="269" t="s">
        <v>345</v>
      </c>
      <c r="M161" s="21"/>
      <c r="N161" s="21"/>
      <c r="O161" s="21"/>
      <c r="P161" s="542">
        <f>-'STEPPED UP GENCO'!P47</f>
        <v>1.5112892984000001</v>
      </c>
      <c r="Q161" s="291" t="s">
        <v>345</v>
      </c>
    </row>
    <row r="162" spans="1:17" ht="12.75">
      <c r="A162" s="281"/>
      <c r="B162" s="21"/>
      <c r="C162" s="21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61"/>
    </row>
    <row r="163" spans="1:17" ht="12.75">
      <c r="A163" s="281"/>
      <c r="B163" s="21"/>
      <c r="C163" s="21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61"/>
    </row>
    <row r="164" spans="1:17" ht="12.75">
      <c r="A164" s="281"/>
      <c r="B164" s="21"/>
      <c r="C164" s="21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61"/>
    </row>
    <row r="165" spans="1:17" ht="20.25">
      <c r="A165" s="281"/>
      <c r="B165" s="21"/>
      <c r="C165" s="21"/>
      <c r="D165" s="21"/>
      <c r="E165" s="21"/>
      <c r="F165" s="21"/>
      <c r="G165" s="21"/>
      <c r="H165" s="268"/>
      <c r="I165" s="268"/>
      <c r="J165" s="287" t="s">
        <v>348</v>
      </c>
      <c r="K165" s="484">
        <f>SUM(K159:K164)</f>
        <v>15.671911597199996</v>
      </c>
      <c r="L165" s="287" t="s">
        <v>345</v>
      </c>
      <c r="M165" s="163"/>
      <c r="N165" s="21"/>
      <c r="O165" s="21"/>
      <c r="P165" s="484">
        <f>SUM(P159:P164)</f>
        <v>-2.1819439515999983</v>
      </c>
      <c r="Q165" s="514" t="s">
        <v>345</v>
      </c>
    </row>
    <row r="166" spans="1:17" ht="13.5" thickBot="1">
      <c r="A166" s="282"/>
      <c r="B166" s="62"/>
      <c r="C166" s="62"/>
      <c r="D166" s="62"/>
      <c r="E166" s="62"/>
      <c r="F166" s="62"/>
      <c r="G166" s="62"/>
      <c r="H166" s="62"/>
      <c r="I166" s="62"/>
      <c r="J166" s="62"/>
      <c r="K166" s="62"/>
      <c r="L166" s="62"/>
      <c r="M166" s="62"/>
      <c r="N166" s="62"/>
      <c r="O166" s="62"/>
      <c r="P166" s="62"/>
      <c r="Q166" s="190"/>
    </row>
  </sheetData>
  <sheetProtection/>
  <printOptions/>
  <pageMargins left="0.51" right="0.5" top="0.58" bottom="0.5" header="0.5" footer="0.5"/>
  <pageSetup horizontalDpi="300" verticalDpi="300" orientation="landscape" scale="60" r:id="rId1"/>
  <rowBreaks count="3" manualBreakCount="3">
    <brk id="53" max="255" man="1"/>
    <brk id="85" max="255" man="1"/>
    <brk id="136" max="255" man="1"/>
  </rowBreaks>
  <colBreaks count="1" manualBreakCount="1">
    <brk id="1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178"/>
  <sheetViews>
    <sheetView view="pageBreakPreview" zoomScale="55" zoomScaleNormal="70" zoomScaleSheetLayoutView="55" workbookViewId="0" topLeftCell="A1">
      <selection activeCell="K17" sqref="K17"/>
    </sheetView>
  </sheetViews>
  <sheetFormatPr defaultColWidth="9.140625" defaultRowHeight="12.75"/>
  <cols>
    <col min="1" max="1" width="4.140625" style="0" customWidth="1"/>
    <col min="2" max="2" width="29.57421875" style="0" customWidth="1"/>
    <col min="3" max="3" width="13.28125" style="0" customWidth="1"/>
    <col min="4" max="4" width="9.00390625" style="0" customWidth="1"/>
    <col min="5" max="5" width="17.57421875" style="0" customWidth="1"/>
    <col min="7" max="7" width="14.00390625" style="0" customWidth="1"/>
    <col min="8" max="8" width="12.140625" style="0" customWidth="1"/>
    <col min="9" max="9" width="11.8515625" style="0" customWidth="1"/>
    <col min="10" max="10" width="16.28125" style="0" customWidth="1"/>
    <col min="11" max="11" width="12.8515625" style="0" customWidth="1"/>
    <col min="12" max="12" width="13.421875" style="0" customWidth="1"/>
    <col min="13" max="13" width="16.28125" style="0" customWidth="1"/>
    <col min="14" max="14" width="12.140625" style="0" customWidth="1"/>
    <col min="15" max="15" width="15.28125" style="0" customWidth="1"/>
    <col min="16" max="16" width="15.140625" style="0" customWidth="1"/>
    <col min="17" max="17" width="22.8515625" style="0" customWidth="1"/>
  </cols>
  <sheetData>
    <row r="1" spans="1:17" ht="26.25">
      <c r="A1" s="1" t="s">
        <v>253</v>
      </c>
      <c r="P1" s="554" t="str">
        <f>NDPL!$Q$1</f>
        <v>NOVEMBER-2011</v>
      </c>
      <c r="Q1" s="554"/>
    </row>
    <row r="2" ht="12.75">
      <c r="A2" s="18" t="s">
        <v>254</v>
      </c>
    </row>
    <row r="3" ht="23.25">
      <c r="A3" s="543" t="s">
        <v>158</v>
      </c>
    </row>
    <row r="4" spans="1:16" ht="24" thickBot="1">
      <c r="A4" s="544" t="s">
        <v>204</v>
      </c>
      <c r="G4" s="21"/>
      <c r="H4" s="21"/>
      <c r="I4" s="58" t="s">
        <v>8</v>
      </c>
      <c r="J4" s="21"/>
      <c r="K4" s="21"/>
      <c r="L4" s="21"/>
      <c r="M4" s="21"/>
      <c r="N4" s="58" t="s">
        <v>7</v>
      </c>
      <c r="O4" s="21"/>
      <c r="P4" s="21"/>
    </row>
    <row r="5" spans="1:17" ht="48" customHeight="1" thickBot="1" thickTop="1">
      <c r="A5" s="43" t="s">
        <v>9</v>
      </c>
      <c r="B5" s="40" t="s">
        <v>10</v>
      </c>
      <c r="C5" s="41" t="s">
        <v>1</v>
      </c>
      <c r="D5" s="41" t="s">
        <v>2</v>
      </c>
      <c r="E5" s="41" t="s">
        <v>3</v>
      </c>
      <c r="F5" s="41" t="s">
        <v>11</v>
      </c>
      <c r="G5" s="43" t="str">
        <f>NDPL!G5</f>
        <v>FINAL READING 01/12/11</v>
      </c>
      <c r="H5" s="41" t="str">
        <f>NDPL!H5</f>
        <v>INTIAL READING 01/11/11</v>
      </c>
      <c r="I5" s="41" t="s">
        <v>4</v>
      </c>
      <c r="J5" s="41" t="s">
        <v>5</v>
      </c>
      <c r="K5" s="41" t="s">
        <v>6</v>
      </c>
      <c r="L5" s="43" t="str">
        <f>NDPL!G5</f>
        <v>FINAL READING 01/12/11</v>
      </c>
      <c r="M5" s="41" t="str">
        <f>NDPL!H5</f>
        <v>INTIAL READING 01/11/11</v>
      </c>
      <c r="N5" s="41" t="s">
        <v>4</v>
      </c>
      <c r="O5" s="41" t="s">
        <v>5</v>
      </c>
      <c r="P5" s="41" t="s">
        <v>6</v>
      </c>
      <c r="Q5" s="42" t="s">
        <v>326</v>
      </c>
    </row>
    <row r="6" ht="14.25" thickBot="1" thickTop="1"/>
    <row r="7" spans="1:17" ht="22.5" customHeight="1" thickTop="1">
      <c r="A7" s="359"/>
      <c r="B7" s="360" t="s">
        <v>159</v>
      </c>
      <c r="C7" s="361"/>
      <c r="D7" s="44"/>
      <c r="E7" s="44"/>
      <c r="F7" s="44"/>
      <c r="G7" s="36"/>
      <c r="H7" s="27"/>
      <c r="I7" s="27"/>
      <c r="J7" s="27"/>
      <c r="K7" s="27"/>
      <c r="L7" s="26"/>
      <c r="M7" s="27"/>
      <c r="N7" s="27"/>
      <c r="O7" s="27"/>
      <c r="P7" s="27"/>
      <c r="Q7" s="183"/>
    </row>
    <row r="8" spans="1:17" ht="22.5" customHeight="1">
      <c r="A8" s="332">
        <v>1</v>
      </c>
      <c r="B8" s="397" t="s">
        <v>160</v>
      </c>
      <c r="C8" s="398">
        <v>4865180</v>
      </c>
      <c r="D8" s="155" t="s">
        <v>13</v>
      </c>
      <c r="E8" s="119" t="s">
        <v>363</v>
      </c>
      <c r="F8" s="410">
        <v>1000</v>
      </c>
      <c r="G8" s="452">
        <v>998905</v>
      </c>
      <c r="H8" s="453">
        <v>999064</v>
      </c>
      <c r="I8" s="418">
        <f>G8-H8</f>
        <v>-159</v>
      </c>
      <c r="J8" s="418">
        <f>$F8*I8</f>
        <v>-159000</v>
      </c>
      <c r="K8" s="418">
        <f aca="true" t="shared" si="0" ref="K8:K79">J8/1000000</f>
        <v>-0.159</v>
      </c>
      <c r="L8" s="452">
        <v>11358</v>
      </c>
      <c r="M8" s="453">
        <v>11292</v>
      </c>
      <c r="N8" s="418">
        <f>L8-M8</f>
        <v>66</v>
      </c>
      <c r="O8" s="418">
        <f>$F8*N8</f>
        <v>66000</v>
      </c>
      <c r="P8" s="418">
        <f aca="true" t="shared" si="1" ref="P8:P79">O8/1000000</f>
        <v>0.066</v>
      </c>
      <c r="Q8" s="406"/>
    </row>
    <row r="9" spans="1:17" ht="22.5" customHeight="1">
      <c r="A9" s="332">
        <v>2</v>
      </c>
      <c r="B9" s="397" t="s">
        <v>161</v>
      </c>
      <c r="C9" s="398">
        <v>4865095</v>
      </c>
      <c r="D9" s="155" t="s">
        <v>13</v>
      </c>
      <c r="E9" s="119" t="s">
        <v>363</v>
      </c>
      <c r="F9" s="410">
        <v>100</v>
      </c>
      <c r="G9" s="452">
        <v>991081</v>
      </c>
      <c r="H9" s="453">
        <v>992138</v>
      </c>
      <c r="I9" s="418">
        <f aca="true" t="shared" si="2" ref="I9:I79">G9-H9</f>
        <v>-1057</v>
      </c>
      <c r="J9" s="418">
        <f aca="true" t="shared" si="3" ref="J9:J79">$F9*I9</f>
        <v>-105700</v>
      </c>
      <c r="K9" s="418">
        <f t="shared" si="0"/>
        <v>-0.1057</v>
      </c>
      <c r="L9" s="452">
        <v>677756</v>
      </c>
      <c r="M9" s="453">
        <v>677683</v>
      </c>
      <c r="N9" s="418">
        <f aca="true" t="shared" si="4" ref="N9:N79">L9-M9</f>
        <v>73</v>
      </c>
      <c r="O9" s="418">
        <f aca="true" t="shared" si="5" ref="O9:O79">$F9*N9</f>
        <v>7300</v>
      </c>
      <c r="P9" s="418">
        <f t="shared" si="1"/>
        <v>0.0073</v>
      </c>
      <c r="Q9" s="406"/>
    </row>
    <row r="10" spans="1:17" ht="22.5" customHeight="1">
      <c r="A10" s="332">
        <v>3</v>
      </c>
      <c r="B10" s="397" t="s">
        <v>162</v>
      </c>
      <c r="C10" s="398">
        <v>4865166</v>
      </c>
      <c r="D10" s="155" t="s">
        <v>13</v>
      </c>
      <c r="E10" s="119" t="s">
        <v>363</v>
      </c>
      <c r="F10" s="410">
        <v>1000</v>
      </c>
      <c r="G10" s="452">
        <v>6485</v>
      </c>
      <c r="H10" s="453">
        <v>5722</v>
      </c>
      <c r="I10" s="418">
        <f t="shared" si="2"/>
        <v>763</v>
      </c>
      <c r="J10" s="418">
        <f t="shared" si="3"/>
        <v>763000</v>
      </c>
      <c r="K10" s="418">
        <f t="shared" si="0"/>
        <v>0.763</v>
      </c>
      <c r="L10" s="452">
        <v>45839</v>
      </c>
      <c r="M10" s="453">
        <v>45689</v>
      </c>
      <c r="N10" s="418">
        <f t="shared" si="4"/>
        <v>150</v>
      </c>
      <c r="O10" s="418">
        <f t="shared" si="5"/>
        <v>150000</v>
      </c>
      <c r="P10" s="418">
        <f t="shared" si="1"/>
        <v>0.15</v>
      </c>
      <c r="Q10" s="406"/>
    </row>
    <row r="11" spans="1:17" ht="22.5" customHeight="1">
      <c r="A11" s="332">
        <v>4</v>
      </c>
      <c r="B11" s="397" t="s">
        <v>163</v>
      </c>
      <c r="C11" s="398">
        <v>4865151</v>
      </c>
      <c r="D11" s="155" t="s">
        <v>13</v>
      </c>
      <c r="E11" s="119" t="s">
        <v>363</v>
      </c>
      <c r="F11" s="410">
        <v>1000</v>
      </c>
      <c r="G11" s="452">
        <v>10757</v>
      </c>
      <c r="H11" s="453">
        <v>10479</v>
      </c>
      <c r="I11" s="418">
        <f>G11-H11</f>
        <v>278</v>
      </c>
      <c r="J11" s="418">
        <f t="shared" si="3"/>
        <v>278000</v>
      </c>
      <c r="K11" s="418">
        <f t="shared" si="0"/>
        <v>0.278</v>
      </c>
      <c r="L11" s="452">
        <v>491</v>
      </c>
      <c r="M11" s="453">
        <v>477</v>
      </c>
      <c r="N11" s="418">
        <f>L11-M11</f>
        <v>14</v>
      </c>
      <c r="O11" s="418">
        <f t="shared" si="5"/>
        <v>14000</v>
      </c>
      <c r="P11" s="418">
        <f t="shared" si="1"/>
        <v>0.014</v>
      </c>
      <c r="Q11" s="600"/>
    </row>
    <row r="12" spans="1:17" ht="22.5" customHeight="1">
      <c r="A12" s="332">
        <v>5</v>
      </c>
      <c r="B12" s="397" t="s">
        <v>164</v>
      </c>
      <c r="C12" s="398">
        <v>4865152</v>
      </c>
      <c r="D12" s="155" t="s">
        <v>13</v>
      </c>
      <c r="E12" s="119" t="s">
        <v>363</v>
      </c>
      <c r="F12" s="410">
        <v>300</v>
      </c>
      <c r="G12" s="452">
        <v>1605</v>
      </c>
      <c r="H12" s="453">
        <v>1605</v>
      </c>
      <c r="I12" s="418">
        <f>G12-H12</f>
        <v>0</v>
      </c>
      <c r="J12" s="418">
        <f t="shared" si="3"/>
        <v>0</v>
      </c>
      <c r="K12" s="418">
        <f t="shared" si="0"/>
        <v>0</v>
      </c>
      <c r="L12" s="452">
        <v>112</v>
      </c>
      <c r="M12" s="453">
        <v>112</v>
      </c>
      <c r="N12" s="418">
        <f>L12-M12</f>
        <v>0</v>
      </c>
      <c r="O12" s="418">
        <f t="shared" si="5"/>
        <v>0</v>
      </c>
      <c r="P12" s="418">
        <f t="shared" si="1"/>
        <v>0</v>
      </c>
      <c r="Q12" s="559"/>
    </row>
    <row r="13" spans="1:17" ht="22.5" customHeight="1">
      <c r="A13" s="332">
        <v>6</v>
      </c>
      <c r="B13" s="397" t="s">
        <v>165</v>
      </c>
      <c r="C13" s="398">
        <v>4865096</v>
      </c>
      <c r="D13" s="155" t="s">
        <v>13</v>
      </c>
      <c r="E13" s="119" t="s">
        <v>363</v>
      </c>
      <c r="F13" s="410">
        <v>100</v>
      </c>
      <c r="G13" s="452">
        <v>7251</v>
      </c>
      <c r="H13" s="453">
        <v>7012</v>
      </c>
      <c r="I13" s="418">
        <f t="shared" si="2"/>
        <v>239</v>
      </c>
      <c r="J13" s="418">
        <f t="shared" si="3"/>
        <v>23900</v>
      </c>
      <c r="K13" s="418">
        <f t="shared" si="0"/>
        <v>0.0239</v>
      </c>
      <c r="L13" s="452">
        <v>86425</v>
      </c>
      <c r="M13" s="453">
        <v>85871</v>
      </c>
      <c r="N13" s="418">
        <f t="shared" si="4"/>
        <v>554</v>
      </c>
      <c r="O13" s="418">
        <f t="shared" si="5"/>
        <v>55400</v>
      </c>
      <c r="P13" s="418">
        <f t="shared" si="1"/>
        <v>0.0554</v>
      </c>
      <c r="Q13" s="406"/>
    </row>
    <row r="14" spans="1:17" ht="22.5" customHeight="1">
      <c r="A14" s="332">
        <v>7</v>
      </c>
      <c r="B14" s="397" t="s">
        <v>166</v>
      </c>
      <c r="C14" s="398">
        <v>4865097</v>
      </c>
      <c r="D14" s="155" t="s">
        <v>13</v>
      </c>
      <c r="E14" s="119" t="s">
        <v>363</v>
      </c>
      <c r="F14" s="410">
        <v>100</v>
      </c>
      <c r="G14" s="452">
        <v>43166</v>
      </c>
      <c r="H14" s="453">
        <v>42399</v>
      </c>
      <c r="I14" s="418">
        <f t="shared" si="2"/>
        <v>767</v>
      </c>
      <c r="J14" s="418">
        <f t="shared" si="3"/>
        <v>76700</v>
      </c>
      <c r="K14" s="418">
        <f t="shared" si="0"/>
        <v>0.0767</v>
      </c>
      <c r="L14" s="452">
        <v>268755</v>
      </c>
      <c r="M14" s="453">
        <v>268753</v>
      </c>
      <c r="N14" s="418">
        <f t="shared" si="4"/>
        <v>2</v>
      </c>
      <c r="O14" s="418">
        <f t="shared" si="5"/>
        <v>200</v>
      </c>
      <c r="P14" s="418">
        <f t="shared" si="1"/>
        <v>0.0002</v>
      </c>
      <c r="Q14" s="406"/>
    </row>
    <row r="15" spans="1:17" ht="22.5" customHeight="1">
      <c r="A15" s="332">
        <v>8</v>
      </c>
      <c r="B15" s="397" t="s">
        <v>167</v>
      </c>
      <c r="C15" s="398">
        <v>4864789</v>
      </c>
      <c r="D15" s="155" t="s">
        <v>13</v>
      </c>
      <c r="E15" s="119" t="s">
        <v>363</v>
      </c>
      <c r="F15" s="410">
        <v>100</v>
      </c>
      <c r="G15" s="452">
        <v>7985</v>
      </c>
      <c r="H15" s="453">
        <v>6461</v>
      </c>
      <c r="I15" s="418">
        <f t="shared" si="2"/>
        <v>1524</v>
      </c>
      <c r="J15" s="418">
        <f t="shared" si="3"/>
        <v>152400</v>
      </c>
      <c r="K15" s="418">
        <f t="shared" si="0"/>
        <v>0.1524</v>
      </c>
      <c r="L15" s="452">
        <v>343419</v>
      </c>
      <c r="M15" s="453">
        <v>343353</v>
      </c>
      <c r="N15" s="418">
        <f t="shared" si="4"/>
        <v>66</v>
      </c>
      <c r="O15" s="418">
        <f t="shared" si="5"/>
        <v>6600</v>
      </c>
      <c r="P15" s="418">
        <f t="shared" si="1"/>
        <v>0.0066</v>
      </c>
      <c r="Q15" s="406"/>
    </row>
    <row r="16" spans="1:17" ht="22.5" customHeight="1">
      <c r="A16" s="332">
        <v>9</v>
      </c>
      <c r="B16" s="397" t="s">
        <v>168</v>
      </c>
      <c r="C16" s="398">
        <v>4865179</v>
      </c>
      <c r="D16" s="155" t="s">
        <v>13</v>
      </c>
      <c r="E16" s="119" t="s">
        <v>363</v>
      </c>
      <c r="F16" s="410">
        <v>1000</v>
      </c>
      <c r="G16" s="452">
        <v>999924</v>
      </c>
      <c r="H16" s="453">
        <v>999889</v>
      </c>
      <c r="I16" s="418">
        <f t="shared" si="2"/>
        <v>35</v>
      </c>
      <c r="J16" s="418">
        <f t="shared" si="3"/>
        <v>35000</v>
      </c>
      <c r="K16" s="418">
        <f t="shared" si="0"/>
        <v>0.035</v>
      </c>
      <c r="L16" s="452">
        <v>12602</v>
      </c>
      <c r="M16" s="453">
        <v>12166</v>
      </c>
      <c r="N16" s="418">
        <f t="shared" si="4"/>
        <v>436</v>
      </c>
      <c r="O16" s="418">
        <f t="shared" si="5"/>
        <v>436000</v>
      </c>
      <c r="P16" s="418">
        <f t="shared" si="1"/>
        <v>0.436</v>
      </c>
      <c r="Q16" s="406"/>
    </row>
    <row r="17" spans="1:17" ht="22.5" customHeight="1">
      <c r="A17" s="332"/>
      <c r="B17" s="399" t="s">
        <v>169</v>
      </c>
      <c r="C17" s="398"/>
      <c r="D17" s="155"/>
      <c r="E17" s="155"/>
      <c r="F17" s="410"/>
      <c r="G17" s="634"/>
      <c r="H17" s="633"/>
      <c r="I17" s="418"/>
      <c r="J17" s="418"/>
      <c r="K17" s="421"/>
      <c r="L17" s="419"/>
      <c r="M17" s="418"/>
      <c r="N17" s="418"/>
      <c r="O17" s="418"/>
      <c r="P17" s="421"/>
      <c r="Q17" s="406"/>
    </row>
    <row r="18" spans="1:17" ht="22.5" customHeight="1">
      <c r="A18" s="332">
        <v>10</v>
      </c>
      <c r="B18" s="397" t="s">
        <v>16</v>
      </c>
      <c r="C18" s="398">
        <v>4864973</v>
      </c>
      <c r="D18" s="155" t="s">
        <v>13</v>
      </c>
      <c r="E18" s="119" t="s">
        <v>363</v>
      </c>
      <c r="F18" s="410">
        <v>-1000</v>
      </c>
      <c r="G18" s="452">
        <v>994903</v>
      </c>
      <c r="H18" s="453">
        <v>995281</v>
      </c>
      <c r="I18" s="418">
        <f t="shared" si="2"/>
        <v>-378</v>
      </c>
      <c r="J18" s="418">
        <f t="shared" si="3"/>
        <v>378000</v>
      </c>
      <c r="K18" s="418">
        <f t="shared" si="0"/>
        <v>0.378</v>
      </c>
      <c r="L18" s="452">
        <v>962111</v>
      </c>
      <c r="M18" s="453">
        <v>962257</v>
      </c>
      <c r="N18" s="418">
        <f t="shared" si="4"/>
        <v>-146</v>
      </c>
      <c r="O18" s="418">
        <f t="shared" si="5"/>
        <v>146000</v>
      </c>
      <c r="P18" s="418">
        <f t="shared" si="1"/>
        <v>0.146</v>
      </c>
      <c r="Q18" s="406"/>
    </row>
    <row r="19" spans="1:17" ht="22.5" customHeight="1">
      <c r="A19" s="332">
        <v>11</v>
      </c>
      <c r="B19" s="364" t="s">
        <v>17</v>
      </c>
      <c r="C19" s="398">
        <v>4864974</v>
      </c>
      <c r="D19" s="106" t="s">
        <v>13</v>
      </c>
      <c r="E19" s="119" t="s">
        <v>363</v>
      </c>
      <c r="F19" s="410">
        <v>-1000</v>
      </c>
      <c r="G19" s="452">
        <v>993492</v>
      </c>
      <c r="H19" s="453">
        <v>993941</v>
      </c>
      <c r="I19" s="418">
        <f t="shared" si="2"/>
        <v>-449</v>
      </c>
      <c r="J19" s="418">
        <f t="shared" si="3"/>
        <v>449000</v>
      </c>
      <c r="K19" s="418">
        <f t="shared" si="0"/>
        <v>0.449</v>
      </c>
      <c r="L19" s="452">
        <v>964715</v>
      </c>
      <c r="M19" s="453">
        <v>964826</v>
      </c>
      <c r="N19" s="418">
        <f t="shared" si="4"/>
        <v>-111</v>
      </c>
      <c r="O19" s="418">
        <f t="shared" si="5"/>
        <v>111000</v>
      </c>
      <c r="P19" s="418">
        <f t="shared" si="1"/>
        <v>0.111</v>
      </c>
      <c r="Q19" s="406"/>
    </row>
    <row r="20" spans="1:17" ht="22.5" customHeight="1">
      <c r="A20" s="332">
        <v>12</v>
      </c>
      <c r="B20" s="397" t="s">
        <v>18</v>
      </c>
      <c r="C20" s="398">
        <v>4864975</v>
      </c>
      <c r="D20" s="155" t="s">
        <v>13</v>
      </c>
      <c r="E20" s="119" t="s">
        <v>363</v>
      </c>
      <c r="F20" s="410">
        <v>-1000</v>
      </c>
      <c r="G20" s="452">
        <v>988930</v>
      </c>
      <c r="H20" s="453">
        <v>989374</v>
      </c>
      <c r="I20" s="418">
        <f t="shared" si="2"/>
        <v>-444</v>
      </c>
      <c r="J20" s="418">
        <f t="shared" si="3"/>
        <v>444000</v>
      </c>
      <c r="K20" s="418">
        <f t="shared" si="0"/>
        <v>0.444</v>
      </c>
      <c r="L20" s="452">
        <v>949221</v>
      </c>
      <c r="M20" s="453">
        <v>949377</v>
      </c>
      <c r="N20" s="418">
        <f t="shared" si="4"/>
        <v>-156</v>
      </c>
      <c r="O20" s="418">
        <f t="shared" si="5"/>
        <v>156000</v>
      </c>
      <c r="P20" s="418">
        <f t="shared" si="1"/>
        <v>0.156</v>
      </c>
      <c r="Q20" s="406"/>
    </row>
    <row r="21" spans="1:17" ht="22.5" customHeight="1">
      <c r="A21" s="332">
        <v>13</v>
      </c>
      <c r="B21" s="397" t="s">
        <v>170</v>
      </c>
      <c r="C21" s="398">
        <v>4864976</v>
      </c>
      <c r="D21" s="155" t="s">
        <v>13</v>
      </c>
      <c r="E21" s="119" t="s">
        <v>363</v>
      </c>
      <c r="F21" s="410">
        <v>-1000</v>
      </c>
      <c r="G21" s="452">
        <v>999682</v>
      </c>
      <c r="H21" s="453">
        <v>1000127</v>
      </c>
      <c r="I21" s="418">
        <f t="shared" si="2"/>
        <v>-445</v>
      </c>
      <c r="J21" s="418">
        <f t="shared" si="3"/>
        <v>445000</v>
      </c>
      <c r="K21" s="418">
        <f t="shared" si="0"/>
        <v>0.445</v>
      </c>
      <c r="L21" s="452">
        <v>965366</v>
      </c>
      <c r="M21" s="453">
        <v>965503</v>
      </c>
      <c r="N21" s="418">
        <f t="shared" si="4"/>
        <v>-137</v>
      </c>
      <c r="O21" s="418">
        <f t="shared" si="5"/>
        <v>137000</v>
      </c>
      <c r="P21" s="418">
        <f t="shared" si="1"/>
        <v>0.137</v>
      </c>
      <c r="Q21" s="406" t="s">
        <v>389</v>
      </c>
    </row>
    <row r="22" spans="1:17" ht="22.5" customHeight="1">
      <c r="A22" s="332"/>
      <c r="B22" s="399" t="s">
        <v>171</v>
      </c>
      <c r="C22" s="398"/>
      <c r="D22" s="155"/>
      <c r="E22" s="155"/>
      <c r="F22" s="410"/>
      <c r="G22" s="634"/>
      <c r="H22" s="633"/>
      <c r="I22" s="418"/>
      <c r="J22" s="418"/>
      <c r="K22" s="418"/>
      <c r="L22" s="419"/>
      <c r="M22" s="418"/>
      <c r="N22" s="418"/>
      <c r="O22" s="418"/>
      <c r="P22" s="418"/>
      <c r="Q22" s="406"/>
    </row>
    <row r="23" spans="1:17" ht="22.5" customHeight="1">
      <c r="A23" s="332">
        <v>14</v>
      </c>
      <c r="B23" s="397" t="s">
        <v>16</v>
      </c>
      <c r="C23" s="398">
        <v>5128437</v>
      </c>
      <c r="D23" s="155" t="s">
        <v>13</v>
      </c>
      <c r="E23" s="119" t="s">
        <v>363</v>
      </c>
      <c r="F23" s="410">
        <v>-1000</v>
      </c>
      <c r="G23" s="452">
        <v>999683</v>
      </c>
      <c r="H23" s="453">
        <v>1000362</v>
      </c>
      <c r="I23" s="418">
        <f>G23-H23</f>
        <v>-679</v>
      </c>
      <c r="J23" s="418">
        <f t="shared" si="3"/>
        <v>679000</v>
      </c>
      <c r="K23" s="418">
        <f t="shared" si="0"/>
        <v>0.679</v>
      </c>
      <c r="L23" s="452">
        <v>993800</v>
      </c>
      <c r="M23" s="453">
        <v>994465</v>
      </c>
      <c r="N23" s="418">
        <f>L23-M23</f>
        <v>-665</v>
      </c>
      <c r="O23" s="418">
        <f t="shared" si="5"/>
        <v>665000</v>
      </c>
      <c r="P23" s="418">
        <f t="shared" si="1"/>
        <v>0.665</v>
      </c>
      <c r="Q23" s="715" t="s">
        <v>389</v>
      </c>
    </row>
    <row r="24" spans="1:17" ht="22.5" customHeight="1">
      <c r="A24" s="332">
        <v>15</v>
      </c>
      <c r="B24" s="397" t="s">
        <v>17</v>
      </c>
      <c r="C24" s="398">
        <v>5128439</v>
      </c>
      <c r="D24" s="155" t="s">
        <v>13</v>
      </c>
      <c r="E24" s="119" t="s">
        <v>363</v>
      </c>
      <c r="F24" s="410">
        <v>-1000</v>
      </c>
      <c r="G24" s="452">
        <v>1493</v>
      </c>
      <c r="H24" s="453">
        <v>1035</v>
      </c>
      <c r="I24" s="418">
        <f>G24-H24</f>
        <v>458</v>
      </c>
      <c r="J24" s="418">
        <f t="shared" si="3"/>
        <v>-458000</v>
      </c>
      <c r="K24" s="418">
        <f t="shared" si="0"/>
        <v>-0.458</v>
      </c>
      <c r="L24" s="452">
        <v>996773</v>
      </c>
      <c r="M24" s="453">
        <v>996776</v>
      </c>
      <c r="N24" s="418">
        <f>L24-M24</f>
        <v>-3</v>
      </c>
      <c r="O24" s="418">
        <f t="shared" si="5"/>
        <v>3000</v>
      </c>
      <c r="P24" s="418">
        <f t="shared" si="1"/>
        <v>0.003</v>
      </c>
      <c r="Q24" s="715"/>
    </row>
    <row r="25" spans="1:17" ht="22.5" customHeight="1">
      <c r="A25" s="332"/>
      <c r="B25" s="362" t="s">
        <v>172</v>
      </c>
      <c r="C25" s="398"/>
      <c r="D25" s="106"/>
      <c r="E25" s="106"/>
      <c r="F25" s="410"/>
      <c r="G25" s="634"/>
      <c r="H25" s="633"/>
      <c r="I25" s="418"/>
      <c r="J25" s="418"/>
      <c r="K25" s="418"/>
      <c r="L25" s="419"/>
      <c r="M25" s="418"/>
      <c r="N25" s="418"/>
      <c r="O25" s="418"/>
      <c r="P25" s="418"/>
      <c r="Q25" s="406"/>
    </row>
    <row r="26" spans="1:17" ht="22.5" customHeight="1">
      <c r="A26" s="332">
        <v>16</v>
      </c>
      <c r="B26" s="397" t="s">
        <v>16</v>
      </c>
      <c r="C26" s="398">
        <v>4864969</v>
      </c>
      <c r="D26" s="155" t="s">
        <v>13</v>
      </c>
      <c r="E26" s="119" t="s">
        <v>363</v>
      </c>
      <c r="F26" s="410">
        <v>-1000</v>
      </c>
      <c r="G26" s="452">
        <v>39545</v>
      </c>
      <c r="H26" s="453">
        <v>39233</v>
      </c>
      <c r="I26" s="418">
        <f t="shared" si="2"/>
        <v>312</v>
      </c>
      <c r="J26" s="418">
        <f t="shared" si="3"/>
        <v>-312000</v>
      </c>
      <c r="K26" s="418">
        <f t="shared" si="0"/>
        <v>-0.312</v>
      </c>
      <c r="L26" s="452">
        <v>27243</v>
      </c>
      <c r="M26" s="453">
        <v>27448</v>
      </c>
      <c r="N26" s="418">
        <f t="shared" si="4"/>
        <v>-205</v>
      </c>
      <c r="O26" s="418">
        <f t="shared" si="5"/>
        <v>205000</v>
      </c>
      <c r="P26" s="418">
        <f t="shared" si="1"/>
        <v>0.205</v>
      </c>
      <c r="Q26" s="406"/>
    </row>
    <row r="27" spans="1:17" ht="22.5" customHeight="1">
      <c r="A27" s="332">
        <v>17</v>
      </c>
      <c r="B27" s="397" t="s">
        <v>17</v>
      </c>
      <c r="C27" s="398">
        <v>4864970</v>
      </c>
      <c r="D27" s="155" t="s">
        <v>13</v>
      </c>
      <c r="E27" s="119" t="s">
        <v>363</v>
      </c>
      <c r="F27" s="410">
        <v>-1000</v>
      </c>
      <c r="G27" s="452">
        <v>4965</v>
      </c>
      <c r="H27" s="453">
        <v>5143</v>
      </c>
      <c r="I27" s="418">
        <f t="shared" si="2"/>
        <v>-178</v>
      </c>
      <c r="J27" s="418">
        <f t="shared" si="3"/>
        <v>178000</v>
      </c>
      <c r="K27" s="418">
        <f t="shared" si="0"/>
        <v>0.178</v>
      </c>
      <c r="L27" s="452">
        <v>11991</v>
      </c>
      <c r="M27" s="453">
        <v>12116</v>
      </c>
      <c r="N27" s="418">
        <f t="shared" si="4"/>
        <v>-125</v>
      </c>
      <c r="O27" s="418">
        <f t="shared" si="5"/>
        <v>125000</v>
      </c>
      <c r="P27" s="418">
        <f t="shared" si="1"/>
        <v>0.125</v>
      </c>
      <c r="Q27" s="406"/>
    </row>
    <row r="28" spans="1:17" ht="22.5" customHeight="1">
      <c r="A28" s="332">
        <v>18</v>
      </c>
      <c r="B28" s="397" t="s">
        <v>18</v>
      </c>
      <c r="C28" s="398">
        <v>4864971</v>
      </c>
      <c r="D28" s="155" t="s">
        <v>13</v>
      </c>
      <c r="E28" s="119" t="s">
        <v>363</v>
      </c>
      <c r="F28" s="410">
        <v>-1000</v>
      </c>
      <c r="G28" s="452">
        <v>24644</v>
      </c>
      <c r="H28" s="453">
        <v>24508</v>
      </c>
      <c r="I28" s="418">
        <f t="shared" si="2"/>
        <v>136</v>
      </c>
      <c r="J28" s="418">
        <f t="shared" si="3"/>
        <v>-136000</v>
      </c>
      <c r="K28" s="418">
        <f t="shared" si="0"/>
        <v>-0.136</v>
      </c>
      <c r="L28" s="452">
        <v>13336</v>
      </c>
      <c r="M28" s="453">
        <v>13605</v>
      </c>
      <c r="N28" s="418">
        <f t="shared" si="4"/>
        <v>-269</v>
      </c>
      <c r="O28" s="418">
        <f t="shared" si="5"/>
        <v>269000</v>
      </c>
      <c r="P28" s="418">
        <f t="shared" si="1"/>
        <v>0.269</v>
      </c>
      <c r="Q28" s="406"/>
    </row>
    <row r="29" spans="1:17" ht="22.5" customHeight="1">
      <c r="A29" s="332">
        <v>19</v>
      </c>
      <c r="B29" s="364" t="s">
        <v>170</v>
      </c>
      <c r="C29" s="398">
        <v>4864972</v>
      </c>
      <c r="D29" s="106" t="s">
        <v>13</v>
      </c>
      <c r="E29" s="119" t="s">
        <v>363</v>
      </c>
      <c r="F29" s="410">
        <v>-1000</v>
      </c>
      <c r="G29" s="452">
        <v>13704</v>
      </c>
      <c r="H29" s="453">
        <v>13082</v>
      </c>
      <c r="I29" s="418">
        <f t="shared" si="2"/>
        <v>622</v>
      </c>
      <c r="J29" s="418">
        <f t="shared" si="3"/>
        <v>-622000</v>
      </c>
      <c r="K29" s="418">
        <f t="shared" si="0"/>
        <v>-0.622</v>
      </c>
      <c r="L29" s="452">
        <v>42849</v>
      </c>
      <c r="M29" s="453">
        <v>42891</v>
      </c>
      <c r="N29" s="418">
        <f t="shared" si="4"/>
        <v>-42</v>
      </c>
      <c r="O29" s="418">
        <f t="shared" si="5"/>
        <v>42000</v>
      </c>
      <c r="P29" s="418">
        <f t="shared" si="1"/>
        <v>0.042</v>
      </c>
      <c r="Q29" s="406"/>
    </row>
    <row r="30" spans="1:17" ht="22.5" customHeight="1">
      <c r="A30" s="332"/>
      <c r="B30" s="399" t="s">
        <v>173</v>
      </c>
      <c r="C30" s="398"/>
      <c r="D30" s="155"/>
      <c r="E30" s="155"/>
      <c r="F30" s="410"/>
      <c r="G30" s="634"/>
      <c r="H30" s="633"/>
      <c r="I30" s="418"/>
      <c r="J30" s="418"/>
      <c r="K30" s="418"/>
      <c r="L30" s="419"/>
      <c r="M30" s="418"/>
      <c r="N30" s="418"/>
      <c r="O30" s="418"/>
      <c r="P30" s="418"/>
      <c r="Q30" s="406"/>
    </row>
    <row r="31" spans="1:17" ht="22.5" customHeight="1">
      <c r="A31" s="332"/>
      <c r="B31" s="399" t="s">
        <v>42</v>
      </c>
      <c r="C31" s="398"/>
      <c r="D31" s="155"/>
      <c r="E31" s="155"/>
      <c r="F31" s="410"/>
      <c r="G31" s="634"/>
      <c r="H31" s="633"/>
      <c r="I31" s="418"/>
      <c r="J31" s="418"/>
      <c r="K31" s="418"/>
      <c r="L31" s="419"/>
      <c r="M31" s="418"/>
      <c r="N31" s="418"/>
      <c r="O31" s="418"/>
      <c r="P31" s="418"/>
      <c r="Q31" s="406"/>
    </row>
    <row r="32" spans="1:17" ht="22.5" customHeight="1">
      <c r="A32" s="332">
        <v>20</v>
      </c>
      <c r="B32" s="397" t="s">
        <v>174</v>
      </c>
      <c r="C32" s="398">
        <v>4864954</v>
      </c>
      <c r="D32" s="155" t="s">
        <v>13</v>
      </c>
      <c r="E32" s="119" t="s">
        <v>363</v>
      </c>
      <c r="F32" s="410">
        <v>1000</v>
      </c>
      <c r="G32" s="452">
        <v>4330</v>
      </c>
      <c r="H32" s="453">
        <v>4330</v>
      </c>
      <c r="I32" s="418">
        <f t="shared" si="2"/>
        <v>0</v>
      </c>
      <c r="J32" s="418">
        <f t="shared" si="3"/>
        <v>0</v>
      </c>
      <c r="K32" s="418">
        <f t="shared" si="0"/>
        <v>0</v>
      </c>
      <c r="L32" s="452">
        <v>3697</v>
      </c>
      <c r="M32" s="453">
        <v>3697</v>
      </c>
      <c r="N32" s="418">
        <f t="shared" si="4"/>
        <v>0</v>
      </c>
      <c r="O32" s="418">
        <f t="shared" si="5"/>
        <v>0</v>
      </c>
      <c r="P32" s="418">
        <f t="shared" si="1"/>
        <v>0</v>
      </c>
      <c r="Q32" s="406"/>
    </row>
    <row r="33" spans="1:17" ht="22.5" customHeight="1">
      <c r="A33" s="332">
        <v>21</v>
      </c>
      <c r="B33" s="397" t="s">
        <v>175</v>
      </c>
      <c r="C33" s="398">
        <v>4864955</v>
      </c>
      <c r="D33" s="155" t="s">
        <v>13</v>
      </c>
      <c r="E33" s="119" t="s">
        <v>363</v>
      </c>
      <c r="F33" s="410">
        <v>1000</v>
      </c>
      <c r="G33" s="452">
        <v>5761</v>
      </c>
      <c r="H33" s="453">
        <v>5738</v>
      </c>
      <c r="I33" s="418">
        <f t="shared" si="2"/>
        <v>23</v>
      </c>
      <c r="J33" s="418">
        <f t="shared" si="3"/>
        <v>23000</v>
      </c>
      <c r="K33" s="418">
        <f t="shared" si="0"/>
        <v>0.023</v>
      </c>
      <c r="L33" s="452">
        <v>4071</v>
      </c>
      <c r="M33" s="453">
        <v>4040</v>
      </c>
      <c r="N33" s="418">
        <f t="shared" si="4"/>
        <v>31</v>
      </c>
      <c r="O33" s="418">
        <f t="shared" si="5"/>
        <v>31000</v>
      </c>
      <c r="P33" s="418">
        <f t="shared" si="1"/>
        <v>0.031</v>
      </c>
      <c r="Q33" s="406"/>
    </row>
    <row r="34" spans="1:17" ht="22.5" customHeight="1">
      <c r="A34" s="332"/>
      <c r="B34" s="362" t="s">
        <v>176</v>
      </c>
      <c r="C34" s="398"/>
      <c r="D34" s="106"/>
      <c r="E34" s="106"/>
      <c r="F34" s="410"/>
      <c r="G34" s="634"/>
      <c r="H34" s="633"/>
      <c r="I34" s="418"/>
      <c r="J34" s="418"/>
      <c r="K34" s="418"/>
      <c r="L34" s="419"/>
      <c r="M34" s="418"/>
      <c r="N34" s="418"/>
      <c r="O34" s="418"/>
      <c r="P34" s="418"/>
      <c r="Q34" s="406"/>
    </row>
    <row r="35" spans="1:17" ht="22.5" customHeight="1">
      <c r="A35" s="332">
        <v>22</v>
      </c>
      <c r="B35" s="364" t="s">
        <v>16</v>
      </c>
      <c r="C35" s="398">
        <v>4864908</v>
      </c>
      <c r="D35" s="106" t="s">
        <v>13</v>
      </c>
      <c r="E35" s="119" t="s">
        <v>363</v>
      </c>
      <c r="F35" s="410">
        <v>-1000</v>
      </c>
      <c r="G35" s="452">
        <v>958858</v>
      </c>
      <c r="H35" s="453">
        <v>960774</v>
      </c>
      <c r="I35" s="418">
        <f t="shared" si="2"/>
        <v>-1916</v>
      </c>
      <c r="J35" s="418">
        <f t="shared" si="3"/>
        <v>1916000</v>
      </c>
      <c r="K35" s="418">
        <f t="shared" si="0"/>
        <v>1.916</v>
      </c>
      <c r="L35" s="452">
        <v>906495</v>
      </c>
      <c r="M35" s="453">
        <v>906495</v>
      </c>
      <c r="N35" s="418">
        <f t="shared" si="4"/>
        <v>0</v>
      </c>
      <c r="O35" s="418">
        <f t="shared" si="5"/>
        <v>0</v>
      </c>
      <c r="P35" s="418">
        <f t="shared" si="1"/>
        <v>0</v>
      </c>
      <c r="Q35" s="406"/>
    </row>
    <row r="36" spans="1:17" ht="22.5" customHeight="1">
      <c r="A36" s="332">
        <v>23</v>
      </c>
      <c r="B36" s="397" t="s">
        <v>17</v>
      </c>
      <c r="C36" s="398">
        <v>4864909</v>
      </c>
      <c r="D36" s="155" t="s">
        <v>13</v>
      </c>
      <c r="E36" s="119" t="s">
        <v>363</v>
      </c>
      <c r="F36" s="410">
        <v>-1000</v>
      </c>
      <c r="G36" s="452">
        <v>991495</v>
      </c>
      <c r="H36" s="453">
        <v>992948</v>
      </c>
      <c r="I36" s="418">
        <f t="shared" si="2"/>
        <v>-1453</v>
      </c>
      <c r="J36" s="418">
        <f t="shared" si="3"/>
        <v>1453000</v>
      </c>
      <c r="K36" s="418">
        <f t="shared" si="0"/>
        <v>1.453</v>
      </c>
      <c r="L36" s="452">
        <v>870175</v>
      </c>
      <c r="M36" s="453">
        <v>870739</v>
      </c>
      <c r="N36" s="418">
        <f t="shared" si="4"/>
        <v>-564</v>
      </c>
      <c r="O36" s="418">
        <f t="shared" si="5"/>
        <v>564000</v>
      </c>
      <c r="P36" s="418">
        <f t="shared" si="1"/>
        <v>0.564</v>
      </c>
      <c r="Q36" s="406"/>
    </row>
    <row r="37" spans="1:17" ht="22.5" customHeight="1">
      <c r="A37" s="332"/>
      <c r="B37" s="397"/>
      <c r="C37" s="398"/>
      <c r="D37" s="155"/>
      <c r="E37" s="155"/>
      <c r="F37" s="410"/>
      <c r="G37" s="634"/>
      <c r="H37" s="633"/>
      <c r="I37" s="418"/>
      <c r="J37" s="418"/>
      <c r="K37" s="418"/>
      <c r="L37" s="419"/>
      <c r="M37" s="418"/>
      <c r="N37" s="418"/>
      <c r="O37" s="418"/>
      <c r="P37" s="418"/>
      <c r="Q37" s="406"/>
    </row>
    <row r="38" spans="1:17" ht="22.5" customHeight="1">
      <c r="A38" s="332"/>
      <c r="B38" s="399" t="s">
        <v>177</v>
      </c>
      <c r="C38" s="398"/>
      <c r="D38" s="155"/>
      <c r="E38" s="155"/>
      <c r="F38" s="407"/>
      <c r="G38" s="634"/>
      <c r="H38" s="633"/>
      <c r="I38" s="418"/>
      <c r="J38" s="418"/>
      <c r="K38" s="418"/>
      <c r="L38" s="419"/>
      <c r="M38" s="418"/>
      <c r="N38" s="418"/>
      <c r="O38" s="418"/>
      <c r="P38" s="418"/>
      <c r="Q38" s="406"/>
    </row>
    <row r="39" spans="1:17" ht="22.5" customHeight="1">
      <c r="A39" s="332">
        <v>24</v>
      </c>
      <c r="B39" s="397" t="s">
        <v>132</v>
      </c>
      <c r="C39" s="398">
        <v>4864964</v>
      </c>
      <c r="D39" s="155" t="s">
        <v>13</v>
      </c>
      <c r="E39" s="119" t="s">
        <v>363</v>
      </c>
      <c r="F39" s="410">
        <v>-1000</v>
      </c>
      <c r="G39" s="452">
        <v>342</v>
      </c>
      <c r="H39" s="453">
        <v>317</v>
      </c>
      <c r="I39" s="418">
        <f t="shared" si="2"/>
        <v>25</v>
      </c>
      <c r="J39" s="418">
        <f t="shared" si="3"/>
        <v>-25000</v>
      </c>
      <c r="K39" s="418">
        <f t="shared" si="0"/>
        <v>-0.025</v>
      </c>
      <c r="L39" s="452">
        <v>997650</v>
      </c>
      <c r="M39" s="453">
        <v>999498</v>
      </c>
      <c r="N39" s="418">
        <f t="shared" si="4"/>
        <v>-1848</v>
      </c>
      <c r="O39" s="418">
        <f t="shared" si="5"/>
        <v>1848000</v>
      </c>
      <c r="P39" s="418">
        <f t="shared" si="1"/>
        <v>1.848</v>
      </c>
      <c r="Q39" s="406"/>
    </row>
    <row r="40" spans="1:17" ht="22.5" customHeight="1">
      <c r="A40" s="332">
        <v>25</v>
      </c>
      <c r="B40" s="397" t="s">
        <v>133</v>
      </c>
      <c r="C40" s="398">
        <v>4864965</v>
      </c>
      <c r="D40" s="155" t="s">
        <v>13</v>
      </c>
      <c r="E40" s="119" t="s">
        <v>363</v>
      </c>
      <c r="F40" s="410">
        <v>-1000</v>
      </c>
      <c r="G40" s="452">
        <v>452</v>
      </c>
      <c r="H40" s="453">
        <v>450</v>
      </c>
      <c r="I40" s="418">
        <f t="shared" si="2"/>
        <v>2</v>
      </c>
      <c r="J40" s="418">
        <f t="shared" si="3"/>
        <v>-2000</v>
      </c>
      <c r="K40" s="418">
        <f t="shared" si="0"/>
        <v>-0.002</v>
      </c>
      <c r="L40" s="452">
        <v>984714</v>
      </c>
      <c r="M40" s="453">
        <v>987020</v>
      </c>
      <c r="N40" s="418">
        <f t="shared" si="4"/>
        <v>-2306</v>
      </c>
      <c r="O40" s="418">
        <f t="shared" si="5"/>
        <v>2306000</v>
      </c>
      <c r="P40" s="418">
        <f t="shared" si="1"/>
        <v>2.306</v>
      </c>
      <c r="Q40" s="406"/>
    </row>
    <row r="41" spans="1:17" ht="22.5" customHeight="1">
      <c r="A41" s="332">
        <v>26</v>
      </c>
      <c r="B41" s="397" t="s">
        <v>178</v>
      </c>
      <c r="C41" s="398">
        <v>4864890</v>
      </c>
      <c r="D41" s="155" t="s">
        <v>13</v>
      </c>
      <c r="E41" s="119" t="s">
        <v>363</v>
      </c>
      <c r="F41" s="410">
        <v>-1000</v>
      </c>
      <c r="G41" s="452">
        <v>999014</v>
      </c>
      <c r="H41" s="453">
        <v>998770</v>
      </c>
      <c r="I41" s="418">
        <f t="shared" si="2"/>
        <v>244</v>
      </c>
      <c r="J41" s="418">
        <f t="shared" si="3"/>
        <v>-244000</v>
      </c>
      <c r="K41" s="418">
        <f t="shared" si="0"/>
        <v>-0.244</v>
      </c>
      <c r="L41" s="452">
        <v>957923</v>
      </c>
      <c r="M41" s="453">
        <v>957954</v>
      </c>
      <c r="N41" s="418">
        <f t="shared" si="4"/>
        <v>-31</v>
      </c>
      <c r="O41" s="418">
        <f t="shared" si="5"/>
        <v>31000</v>
      </c>
      <c r="P41" s="418">
        <f t="shared" si="1"/>
        <v>0.031</v>
      </c>
      <c r="Q41" s="406"/>
    </row>
    <row r="42" spans="1:17" ht="22.5" customHeight="1">
      <c r="A42" s="332">
        <v>27</v>
      </c>
      <c r="B42" s="364" t="s">
        <v>179</v>
      </c>
      <c r="C42" s="398">
        <v>4864891</v>
      </c>
      <c r="D42" s="106" t="s">
        <v>13</v>
      </c>
      <c r="E42" s="119" t="s">
        <v>363</v>
      </c>
      <c r="F42" s="410">
        <v>-1000</v>
      </c>
      <c r="G42" s="452"/>
      <c r="H42" s="453"/>
      <c r="I42" s="418"/>
      <c r="J42" s="418"/>
      <c r="K42" s="418"/>
      <c r="L42" s="452"/>
      <c r="M42" s="453"/>
      <c r="N42" s="418"/>
      <c r="O42" s="418"/>
      <c r="P42" s="418"/>
      <c r="Q42" s="406" t="s">
        <v>417</v>
      </c>
    </row>
    <row r="43" spans="1:17" ht="22.5" customHeight="1">
      <c r="A43" s="332">
        <v>28</v>
      </c>
      <c r="B43" s="397" t="s">
        <v>180</v>
      </c>
      <c r="C43" s="398">
        <v>4864906</v>
      </c>
      <c r="D43" s="155" t="s">
        <v>13</v>
      </c>
      <c r="E43" s="119" t="s">
        <v>363</v>
      </c>
      <c r="F43" s="410">
        <v>-1000</v>
      </c>
      <c r="G43" s="452">
        <v>999630</v>
      </c>
      <c r="H43" s="453">
        <v>999630</v>
      </c>
      <c r="I43" s="418">
        <f t="shared" si="2"/>
        <v>0</v>
      </c>
      <c r="J43" s="418">
        <f t="shared" si="3"/>
        <v>0</v>
      </c>
      <c r="K43" s="418">
        <f t="shared" si="0"/>
        <v>0</v>
      </c>
      <c r="L43" s="452">
        <v>927306</v>
      </c>
      <c r="M43" s="453">
        <v>931828</v>
      </c>
      <c r="N43" s="418">
        <f t="shared" si="4"/>
        <v>-4522</v>
      </c>
      <c r="O43" s="418">
        <f t="shared" si="5"/>
        <v>4522000</v>
      </c>
      <c r="P43" s="418">
        <f t="shared" si="1"/>
        <v>4.522</v>
      </c>
      <c r="Q43" s="406"/>
    </row>
    <row r="44" spans="1:17" ht="22.5" customHeight="1" thickBot="1">
      <c r="A44" s="332">
        <v>29</v>
      </c>
      <c r="B44" s="397" t="s">
        <v>181</v>
      </c>
      <c r="C44" s="398">
        <v>4864907</v>
      </c>
      <c r="D44" s="155" t="s">
        <v>13</v>
      </c>
      <c r="E44" s="119" t="s">
        <v>363</v>
      </c>
      <c r="F44" s="595">
        <v>-1000</v>
      </c>
      <c r="G44" s="452">
        <v>999027</v>
      </c>
      <c r="H44" s="453">
        <v>999027</v>
      </c>
      <c r="I44" s="418">
        <f t="shared" si="2"/>
        <v>0</v>
      </c>
      <c r="J44" s="418">
        <f t="shared" si="3"/>
        <v>0</v>
      </c>
      <c r="K44" s="418">
        <f t="shared" si="0"/>
        <v>0</v>
      </c>
      <c r="L44" s="452">
        <v>914349</v>
      </c>
      <c r="M44" s="453">
        <v>919433</v>
      </c>
      <c r="N44" s="418">
        <f t="shared" si="4"/>
        <v>-5084</v>
      </c>
      <c r="O44" s="418">
        <f t="shared" si="5"/>
        <v>5084000</v>
      </c>
      <c r="P44" s="418">
        <f t="shared" si="1"/>
        <v>5.084</v>
      </c>
      <c r="Q44" s="406"/>
    </row>
    <row r="45" spans="1:17" ht="18" customHeight="1" thickTop="1">
      <c r="A45" s="361"/>
      <c r="B45" s="400"/>
      <c r="C45" s="401"/>
      <c r="D45" s="317"/>
      <c r="E45" s="318"/>
      <c r="F45" s="410"/>
      <c r="G45" s="635"/>
      <c r="H45" s="636"/>
      <c r="I45" s="424"/>
      <c r="J45" s="424"/>
      <c r="K45" s="424"/>
      <c r="L45" s="424"/>
      <c r="M45" s="425"/>
      <c r="N45" s="424"/>
      <c r="O45" s="424"/>
      <c r="P45" s="424"/>
      <c r="Q45" s="27"/>
    </row>
    <row r="46" spans="1:17" ht="18" customHeight="1" thickBot="1">
      <c r="A46" s="545" t="s">
        <v>352</v>
      </c>
      <c r="B46" s="402"/>
      <c r="C46" s="403"/>
      <c r="D46" s="319"/>
      <c r="E46" s="320"/>
      <c r="F46" s="410"/>
      <c r="G46" s="637"/>
      <c r="H46" s="638"/>
      <c r="I46" s="428"/>
      <c r="J46" s="428"/>
      <c r="K46" s="428"/>
      <c r="L46" s="428"/>
      <c r="M46" s="429"/>
      <c r="N46" s="428"/>
      <c r="O46" s="428"/>
      <c r="P46" s="555" t="str">
        <f>NDPL!$Q$1</f>
        <v>NOVEMBER-2011</v>
      </c>
      <c r="Q46" s="555"/>
    </row>
    <row r="47" spans="1:17" ht="21" customHeight="1" thickTop="1">
      <c r="A47" s="359"/>
      <c r="B47" s="362" t="s">
        <v>182</v>
      </c>
      <c r="C47" s="398"/>
      <c r="D47" s="106"/>
      <c r="E47" s="106"/>
      <c r="F47" s="596"/>
      <c r="G47" s="634"/>
      <c r="H47" s="633"/>
      <c r="I47" s="418"/>
      <c r="J47" s="418"/>
      <c r="K47" s="418"/>
      <c r="L47" s="419"/>
      <c r="M47" s="418"/>
      <c r="N47" s="418"/>
      <c r="O47" s="418"/>
      <c r="P47" s="418"/>
      <c r="Q47" s="184"/>
    </row>
    <row r="48" spans="1:17" ht="21" customHeight="1">
      <c r="A48" s="332">
        <v>30</v>
      </c>
      <c r="B48" s="397" t="s">
        <v>16</v>
      </c>
      <c r="C48" s="398">
        <v>4864988</v>
      </c>
      <c r="D48" s="155" t="s">
        <v>13</v>
      </c>
      <c r="E48" s="119" t="s">
        <v>363</v>
      </c>
      <c r="F48" s="410">
        <v>-1000</v>
      </c>
      <c r="G48" s="452">
        <v>998860</v>
      </c>
      <c r="H48" s="453">
        <v>998860</v>
      </c>
      <c r="I48" s="418">
        <f t="shared" si="2"/>
        <v>0</v>
      </c>
      <c r="J48" s="418">
        <f t="shared" si="3"/>
        <v>0</v>
      </c>
      <c r="K48" s="418">
        <f t="shared" si="0"/>
        <v>0</v>
      </c>
      <c r="L48" s="452">
        <v>976614</v>
      </c>
      <c r="M48" s="453">
        <v>977382</v>
      </c>
      <c r="N48" s="418">
        <f t="shared" si="4"/>
        <v>-768</v>
      </c>
      <c r="O48" s="418">
        <f t="shared" si="5"/>
        <v>768000</v>
      </c>
      <c r="P48" s="418">
        <f t="shared" si="1"/>
        <v>0.768</v>
      </c>
      <c r="Q48" s="184"/>
    </row>
    <row r="49" spans="1:17" ht="21" customHeight="1">
      <c r="A49" s="332">
        <v>31</v>
      </c>
      <c r="B49" s="397" t="s">
        <v>17</v>
      </c>
      <c r="C49" s="398">
        <v>4864989</v>
      </c>
      <c r="D49" s="155" t="s">
        <v>13</v>
      </c>
      <c r="E49" s="119" t="s">
        <v>363</v>
      </c>
      <c r="F49" s="410">
        <v>-1000</v>
      </c>
      <c r="G49" s="452">
        <v>69</v>
      </c>
      <c r="H49" s="453">
        <v>69</v>
      </c>
      <c r="I49" s="418">
        <f t="shared" si="2"/>
        <v>0</v>
      </c>
      <c r="J49" s="418">
        <f t="shared" si="3"/>
        <v>0</v>
      </c>
      <c r="K49" s="418">
        <f t="shared" si="0"/>
        <v>0</v>
      </c>
      <c r="L49" s="452">
        <v>994332</v>
      </c>
      <c r="M49" s="453">
        <v>994559</v>
      </c>
      <c r="N49" s="418">
        <f t="shared" si="4"/>
        <v>-227</v>
      </c>
      <c r="O49" s="418">
        <f t="shared" si="5"/>
        <v>227000</v>
      </c>
      <c r="P49" s="418">
        <f t="shared" si="1"/>
        <v>0.227</v>
      </c>
      <c r="Q49" s="184"/>
    </row>
    <row r="50" spans="1:17" ht="21" customHeight="1">
      <c r="A50" s="332">
        <v>32</v>
      </c>
      <c r="B50" s="397" t="s">
        <v>18</v>
      </c>
      <c r="C50" s="398">
        <v>4864979</v>
      </c>
      <c r="D50" s="155" t="s">
        <v>13</v>
      </c>
      <c r="E50" s="119" t="s">
        <v>363</v>
      </c>
      <c r="F50" s="410">
        <v>-2000</v>
      </c>
      <c r="G50" s="452">
        <v>990508</v>
      </c>
      <c r="H50" s="453">
        <v>990127</v>
      </c>
      <c r="I50" s="418">
        <f t="shared" si="2"/>
        <v>381</v>
      </c>
      <c r="J50" s="418">
        <f t="shared" si="3"/>
        <v>-762000</v>
      </c>
      <c r="K50" s="418">
        <f t="shared" si="0"/>
        <v>-0.762</v>
      </c>
      <c r="L50" s="452">
        <v>972321</v>
      </c>
      <c r="M50" s="453">
        <v>972324</v>
      </c>
      <c r="N50" s="418">
        <f t="shared" si="4"/>
        <v>-3</v>
      </c>
      <c r="O50" s="418">
        <f t="shared" si="5"/>
        <v>6000</v>
      </c>
      <c r="P50" s="418">
        <f t="shared" si="1"/>
        <v>0.006</v>
      </c>
      <c r="Q50" s="597"/>
    </row>
    <row r="51" spans="1:17" ht="21" customHeight="1">
      <c r="A51" s="332"/>
      <c r="B51" s="399" t="s">
        <v>183</v>
      </c>
      <c r="C51" s="398"/>
      <c r="D51" s="155"/>
      <c r="E51" s="155"/>
      <c r="F51" s="410"/>
      <c r="G51" s="634"/>
      <c r="H51" s="633"/>
      <c r="I51" s="418"/>
      <c r="J51" s="418"/>
      <c r="K51" s="418"/>
      <c r="L51" s="419"/>
      <c r="M51" s="418"/>
      <c r="N51" s="418"/>
      <c r="O51" s="418"/>
      <c r="P51" s="418"/>
      <c r="Q51" s="184"/>
    </row>
    <row r="52" spans="1:17" ht="21" customHeight="1">
      <c r="A52" s="332">
        <v>33</v>
      </c>
      <c r="B52" s="397" t="s">
        <v>16</v>
      </c>
      <c r="C52" s="398">
        <v>4864966</v>
      </c>
      <c r="D52" s="155" t="s">
        <v>13</v>
      </c>
      <c r="E52" s="119" t="s">
        <v>363</v>
      </c>
      <c r="F52" s="410">
        <v>-1000</v>
      </c>
      <c r="G52" s="452">
        <v>998217</v>
      </c>
      <c r="H52" s="453">
        <v>998502</v>
      </c>
      <c r="I52" s="418">
        <f t="shared" si="2"/>
        <v>-285</v>
      </c>
      <c r="J52" s="418">
        <f t="shared" si="3"/>
        <v>285000</v>
      </c>
      <c r="K52" s="418">
        <f t="shared" si="0"/>
        <v>0.285</v>
      </c>
      <c r="L52" s="452">
        <v>933569</v>
      </c>
      <c r="M52" s="453">
        <v>934460</v>
      </c>
      <c r="N52" s="418">
        <f t="shared" si="4"/>
        <v>-891</v>
      </c>
      <c r="O52" s="418">
        <f t="shared" si="5"/>
        <v>891000</v>
      </c>
      <c r="P52" s="418">
        <f t="shared" si="1"/>
        <v>0.891</v>
      </c>
      <c r="Q52" s="184"/>
    </row>
    <row r="53" spans="1:17" ht="21" customHeight="1">
      <c r="A53" s="332">
        <v>34</v>
      </c>
      <c r="B53" s="397" t="s">
        <v>17</v>
      </c>
      <c r="C53" s="398">
        <v>4864967</v>
      </c>
      <c r="D53" s="155" t="s">
        <v>13</v>
      </c>
      <c r="E53" s="119" t="s">
        <v>363</v>
      </c>
      <c r="F53" s="410">
        <v>-1000</v>
      </c>
      <c r="G53" s="452">
        <v>1586</v>
      </c>
      <c r="H53" s="453">
        <v>1592</v>
      </c>
      <c r="I53" s="418">
        <f t="shared" si="2"/>
        <v>-6</v>
      </c>
      <c r="J53" s="418">
        <f t="shared" si="3"/>
        <v>6000</v>
      </c>
      <c r="K53" s="418">
        <f t="shared" si="0"/>
        <v>0.006</v>
      </c>
      <c r="L53" s="452">
        <v>949778</v>
      </c>
      <c r="M53" s="453">
        <v>950418</v>
      </c>
      <c r="N53" s="418">
        <f t="shared" si="4"/>
        <v>-640</v>
      </c>
      <c r="O53" s="418">
        <f t="shared" si="5"/>
        <v>640000</v>
      </c>
      <c r="P53" s="418">
        <f t="shared" si="1"/>
        <v>0.64</v>
      </c>
      <c r="Q53" s="184"/>
    </row>
    <row r="54" spans="1:17" ht="21" customHeight="1">
      <c r="A54" s="332">
        <v>35</v>
      </c>
      <c r="B54" s="397" t="s">
        <v>18</v>
      </c>
      <c r="C54" s="398">
        <v>4865048</v>
      </c>
      <c r="D54" s="155" t="s">
        <v>13</v>
      </c>
      <c r="E54" s="119" t="s">
        <v>363</v>
      </c>
      <c r="F54" s="410">
        <v>-1000</v>
      </c>
      <c r="G54" s="452">
        <v>998365</v>
      </c>
      <c r="H54" s="453">
        <v>998693</v>
      </c>
      <c r="I54" s="418">
        <f t="shared" si="2"/>
        <v>-328</v>
      </c>
      <c r="J54" s="418">
        <f t="shared" si="3"/>
        <v>328000</v>
      </c>
      <c r="K54" s="418">
        <f t="shared" si="0"/>
        <v>0.328</v>
      </c>
      <c r="L54" s="452">
        <v>940004</v>
      </c>
      <c r="M54" s="453">
        <v>940817</v>
      </c>
      <c r="N54" s="418">
        <f t="shared" si="4"/>
        <v>-813</v>
      </c>
      <c r="O54" s="418">
        <f t="shared" si="5"/>
        <v>813000</v>
      </c>
      <c r="P54" s="418">
        <f t="shared" si="1"/>
        <v>0.813</v>
      </c>
      <c r="Q54" s="184"/>
    </row>
    <row r="55" spans="1:17" ht="21" customHeight="1">
      <c r="A55" s="332"/>
      <c r="B55" s="399" t="s">
        <v>123</v>
      </c>
      <c r="C55" s="398"/>
      <c r="D55" s="155"/>
      <c r="E55" s="119"/>
      <c r="F55" s="407"/>
      <c r="G55" s="634"/>
      <c r="H55" s="639"/>
      <c r="I55" s="418"/>
      <c r="J55" s="418"/>
      <c r="K55" s="418"/>
      <c r="L55" s="419"/>
      <c r="M55" s="415"/>
      <c r="N55" s="418"/>
      <c r="O55" s="418"/>
      <c r="P55" s="418"/>
      <c r="Q55" s="184"/>
    </row>
    <row r="56" spans="1:17" ht="21" customHeight="1">
      <c r="A56" s="332">
        <v>36</v>
      </c>
      <c r="B56" s="397" t="s">
        <v>386</v>
      </c>
      <c r="C56" s="398">
        <v>4864827</v>
      </c>
      <c r="D56" s="155" t="s">
        <v>13</v>
      </c>
      <c r="E56" s="119" t="s">
        <v>363</v>
      </c>
      <c r="F56" s="407">
        <v>-666.666</v>
      </c>
      <c r="G56" s="452"/>
      <c r="H56" s="453"/>
      <c r="I56" s="418"/>
      <c r="J56" s="418"/>
      <c r="K56" s="418"/>
      <c r="L56" s="452"/>
      <c r="M56" s="453"/>
      <c r="N56" s="418"/>
      <c r="O56" s="418"/>
      <c r="P56" s="418"/>
      <c r="Q56" s="598" t="s">
        <v>418</v>
      </c>
    </row>
    <row r="57" spans="1:17" ht="21" customHeight="1">
      <c r="A57" s="332">
        <v>37</v>
      </c>
      <c r="B57" s="397" t="s">
        <v>185</v>
      </c>
      <c r="C57" s="398">
        <v>4864828</v>
      </c>
      <c r="D57" s="155" t="s">
        <v>13</v>
      </c>
      <c r="E57" s="119" t="s">
        <v>363</v>
      </c>
      <c r="F57" s="407">
        <v>-666.666</v>
      </c>
      <c r="G57" s="452">
        <v>987634</v>
      </c>
      <c r="H57" s="453">
        <v>990984</v>
      </c>
      <c r="I57" s="418">
        <f>G57-H57</f>
        <v>-3350</v>
      </c>
      <c r="J57" s="418">
        <f t="shared" si="3"/>
        <v>2233331.1</v>
      </c>
      <c r="K57" s="750">
        <f t="shared" si="0"/>
        <v>2.2333311</v>
      </c>
      <c r="L57" s="452">
        <v>976515</v>
      </c>
      <c r="M57" s="453">
        <v>976550</v>
      </c>
      <c r="N57" s="418">
        <f>L57-M57</f>
        <v>-35</v>
      </c>
      <c r="O57" s="418">
        <f t="shared" si="5"/>
        <v>23333.31</v>
      </c>
      <c r="P57" s="750">
        <f t="shared" si="1"/>
        <v>0.023333310000000003</v>
      </c>
      <c r="Q57" s="184"/>
    </row>
    <row r="58" spans="1:17" ht="22.5" customHeight="1">
      <c r="A58" s="332"/>
      <c r="B58" s="399" t="s">
        <v>390</v>
      </c>
      <c r="C58" s="398"/>
      <c r="D58" s="155"/>
      <c r="E58" s="119"/>
      <c r="F58" s="407"/>
      <c r="G58" s="634"/>
      <c r="H58" s="639"/>
      <c r="I58" s="418"/>
      <c r="J58" s="418"/>
      <c r="K58" s="418"/>
      <c r="L58" s="422"/>
      <c r="M58" s="415"/>
      <c r="N58" s="418"/>
      <c r="O58" s="418"/>
      <c r="P58" s="418"/>
      <c r="Q58" s="184"/>
    </row>
    <row r="59" spans="1:17" ht="21" customHeight="1">
      <c r="A59" s="332">
        <v>38</v>
      </c>
      <c r="B59" s="397" t="s">
        <v>386</v>
      </c>
      <c r="C59" s="398">
        <v>4865024</v>
      </c>
      <c r="D59" s="155" t="s">
        <v>13</v>
      </c>
      <c r="E59" s="119" t="s">
        <v>363</v>
      </c>
      <c r="F59" s="603">
        <v>-2000</v>
      </c>
      <c r="G59" s="452">
        <v>222</v>
      </c>
      <c r="H59" s="453">
        <v>189</v>
      </c>
      <c r="I59" s="418">
        <f>G59-H59</f>
        <v>33</v>
      </c>
      <c r="J59" s="418">
        <f t="shared" si="3"/>
        <v>-66000</v>
      </c>
      <c r="K59" s="418">
        <f t="shared" si="0"/>
        <v>-0.066</v>
      </c>
      <c r="L59" s="452">
        <v>1049</v>
      </c>
      <c r="M59" s="453">
        <v>1037</v>
      </c>
      <c r="N59" s="418">
        <f>L59-M59</f>
        <v>12</v>
      </c>
      <c r="O59" s="418">
        <f t="shared" si="5"/>
        <v>-24000</v>
      </c>
      <c r="P59" s="418">
        <f t="shared" si="1"/>
        <v>-0.024</v>
      </c>
      <c r="Q59" s="184"/>
    </row>
    <row r="60" spans="1:17" ht="21" customHeight="1">
      <c r="A60" s="332">
        <v>39</v>
      </c>
      <c r="B60" s="397" t="s">
        <v>185</v>
      </c>
      <c r="C60" s="398">
        <v>4864920</v>
      </c>
      <c r="D60" s="155" t="s">
        <v>13</v>
      </c>
      <c r="E60" s="119" t="s">
        <v>363</v>
      </c>
      <c r="F60" s="603">
        <v>-2000</v>
      </c>
      <c r="G60" s="452">
        <v>996950</v>
      </c>
      <c r="H60" s="453">
        <v>996907</v>
      </c>
      <c r="I60" s="418">
        <f>G60-H60</f>
        <v>43</v>
      </c>
      <c r="J60" s="418">
        <f t="shared" si="3"/>
        <v>-86000</v>
      </c>
      <c r="K60" s="418">
        <f t="shared" si="0"/>
        <v>-0.086</v>
      </c>
      <c r="L60" s="452">
        <v>322</v>
      </c>
      <c r="M60" s="453">
        <v>314</v>
      </c>
      <c r="N60" s="418">
        <f>L60-M60</f>
        <v>8</v>
      </c>
      <c r="O60" s="418">
        <f t="shared" si="5"/>
        <v>-16000</v>
      </c>
      <c r="P60" s="418">
        <f t="shared" si="1"/>
        <v>-0.016</v>
      </c>
      <c r="Q60" s="184"/>
    </row>
    <row r="61" spans="1:17" ht="21" customHeight="1">
      <c r="A61" s="332"/>
      <c r="B61" s="718" t="s">
        <v>398</v>
      </c>
      <c r="C61" s="398"/>
      <c r="D61" s="155"/>
      <c r="E61" s="119"/>
      <c r="F61" s="603"/>
      <c r="G61" s="452"/>
      <c r="H61" s="453"/>
      <c r="I61" s="418"/>
      <c r="J61" s="418"/>
      <c r="K61" s="418"/>
      <c r="L61" s="452"/>
      <c r="M61" s="453"/>
      <c r="N61" s="418"/>
      <c r="O61" s="418"/>
      <c r="P61" s="418"/>
      <c r="Q61" s="184"/>
    </row>
    <row r="62" spans="1:17" ht="21" customHeight="1">
      <c r="A62" s="332">
        <v>40</v>
      </c>
      <c r="B62" s="397" t="s">
        <v>386</v>
      </c>
      <c r="C62" s="398">
        <v>5128414</v>
      </c>
      <c r="D62" s="155" t="s">
        <v>13</v>
      </c>
      <c r="E62" s="119" t="s">
        <v>363</v>
      </c>
      <c r="F62" s="603">
        <v>-1000</v>
      </c>
      <c r="G62" s="452">
        <v>992809</v>
      </c>
      <c r="H62" s="453">
        <v>993657</v>
      </c>
      <c r="I62" s="418">
        <f>G62-H62</f>
        <v>-848</v>
      </c>
      <c r="J62" s="418">
        <f t="shared" si="3"/>
        <v>848000</v>
      </c>
      <c r="K62" s="418">
        <f t="shared" si="0"/>
        <v>0.848</v>
      </c>
      <c r="L62" s="452">
        <v>999915</v>
      </c>
      <c r="M62" s="453">
        <v>999915</v>
      </c>
      <c r="N62" s="418">
        <f>L62-M62</f>
        <v>0</v>
      </c>
      <c r="O62" s="418">
        <f t="shared" si="5"/>
        <v>0</v>
      </c>
      <c r="P62" s="418">
        <f t="shared" si="1"/>
        <v>0</v>
      </c>
      <c r="Q62" s="749" t="s">
        <v>422</v>
      </c>
    </row>
    <row r="63" spans="1:17" ht="21" customHeight="1">
      <c r="A63" s="332">
        <v>41</v>
      </c>
      <c r="B63" s="397" t="s">
        <v>185</v>
      </c>
      <c r="C63" s="398">
        <v>5128416</v>
      </c>
      <c r="D63" s="155" t="s">
        <v>13</v>
      </c>
      <c r="E63" s="119" t="s">
        <v>363</v>
      </c>
      <c r="F63" s="603">
        <v>-1000</v>
      </c>
      <c r="G63" s="452">
        <v>989601</v>
      </c>
      <c r="H63" s="453">
        <v>992556</v>
      </c>
      <c r="I63" s="418">
        <f>G63-H63</f>
        <v>-2955</v>
      </c>
      <c r="J63" s="418">
        <f t="shared" si="3"/>
        <v>2955000</v>
      </c>
      <c r="K63" s="418">
        <f t="shared" si="0"/>
        <v>2.955</v>
      </c>
      <c r="L63" s="452">
        <v>999997</v>
      </c>
      <c r="M63" s="453">
        <v>999997</v>
      </c>
      <c r="N63" s="418">
        <f>L63-M63</f>
        <v>0</v>
      </c>
      <c r="O63" s="418">
        <f t="shared" si="5"/>
        <v>0</v>
      </c>
      <c r="P63" s="418">
        <f t="shared" si="1"/>
        <v>0</v>
      </c>
      <c r="Q63" s="184"/>
    </row>
    <row r="64" spans="1:17" ht="21" customHeight="1">
      <c r="A64" s="332"/>
      <c r="B64" s="718" t="s">
        <v>407</v>
      </c>
      <c r="C64" s="398"/>
      <c r="D64" s="155"/>
      <c r="E64" s="119"/>
      <c r="F64" s="603"/>
      <c r="G64" s="452"/>
      <c r="H64" s="453"/>
      <c r="I64" s="418"/>
      <c r="J64" s="418"/>
      <c r="K64" s="418"/>
      <c r="L64" s="452"/>
      <c r="M64" s="453"/>
      <c r="N64" s="418"/>
      <c r="O64" s="418"/>
      <c r="P64" s="418"/>
      <c r="Q64" s="184"/>
    </row>
    <row r="65" spans="1:17" ht="21" customHeight="1">
      <c r="A65" s="332">
        <v>42</v>
      </c>
      <c r="B65" s="397" t="s">
        <v>408</v>
      </c>
      <c r="C65" s="398">
        <v>5100228</v>
      </c>
      <c r="D65" s="155" t="s">
        <v>13</v>
      </c>
      <c r="E65" s="119" t="s">
        <v>363</v>
      </c>
      <c r="F65" s="603">
        <v>800</v>
      </c>
      <c r="G65" s="452">
        <v>999854</v>
      </c>
      <c r="H65" s="453">
        <v>1000019</v>
      </c>
      <c r="I65" s="418">
        <f>G65-H65</f>
        <v>-165</v>
      </c>
      <c r="J65" s="418">
        <f t="shared" si="3"/>
        <v>-132000</v>
      </c>
      <c r="K65" s="418">
        <f t="shared" si="0"/>
        <v>-0.132</v>
      </c>
      <c r="L65" s="452">
        <v>129</v>
      </c>
      <c r="M65" s="453">
        <v>118</v>
      </c>
      <c r="N65" s="418">
        <f>L65-M65</f>
        <v>11</v>
      </c>
      <c r="O65" s="418">
        <f t="shared" si="5"/>
        <v>8800</v>
      </c>
      <c r="P65" s="418">
        <f t="shared" si="1"/>
        <v>0.0088</v>
      </c>
      <c r="Q65" s="184" t="s">
        <v>389</v>
      </c>
    </row>
    <row r="66" spans="1:17" ht="21" customHeight="1">
      <c r="A66" s="332">
        <v>43</v>
      </c>
      <c r="B66" s="497" t="s">
        <v>409</v>
      </c>
      <c r="C66" s="398">
        <v>5128441</v>
      </c>
      <c r="D66" s="155" t="s">
        <v>13</v>
      </c>
      <c r="E66" s="119" t="s">
        <v>363</v>
      </c>
      <c r="F66" s="603">
        <v>800</v>
      </c>
      <c r="G66" s="452">
        <v>823</v>
      </c>
      <c r="H66" s="453">
        <v>588</v>
      </c>
      <c r="I66" s="418">
        <f>G66-H66</f>
        <v>235</v>
      </c>
      <c r="J66" s="418">
        <f t="shared" si="3"/>
        <v>188000</v>
      </c>
      <c r="K66" s="418">
        <f t="shared" si="0"/>
        <v>0.188</v>
      </c>
      <c r="L66" s="452">
        <v>60</v>
      </c>
      <c r="M66" s="453">
        <v>57</v>
      </c>
      <c r="N66" s="418">
        <f>L66-M66</f>
        <v>3</v>
      </c>
      <c r="O66" s="418">
        <f t="shared" si="5"/>
        <v>2400</v>
      </c>
      <c r="P66" s="418">
        <f t="shared" si="1"/>
        <v>0.0024</v>
      </c>
      <c r="Q66" s="184"/>
    </row>
    <row r="67" spans="1:17" ht="21" customHeight="1">
      <c r="A67" s="332">
        <v>44</v>
      </c>
      <c r="B67" s="397" t="s">
        <v>379</v>
      </c>
      <c r="C67" s="398">
        <v>5128443</v>
      </c>
      <c r="D67" s="155" t="s">
        <v>13</v>
      </c>
      <c r="E67" s="119" t="s">
        <v>363</v>
      </c>
      <c r="F67" s="603">
        <v>800</v>
      </c>
      <c r="G67" s="452">
        <v>996752</v>
      </c>
      <c r="H67" s="453">
        <v>998345</v>
      </c>
      <c r="I67" s="418">
        <f>G67-H67</f>
        <v>-1593</v>
      </c>
      <c r="J67" s="418">
        <f t="shared" si="3"/>
        <v>-1274400</v>
      </c>
      <c r="K67" s="418">
        <f t="shared" si="0"/>
        <v>-1.2744</v>
      </c>
      <c r="L67" s="452">
        <v>999957</v>
      </c>
      <c r="M67" s="453">
        <v>999960</v>
      </c>
      <c r="N67" s="418">
        <f>L67-M67</f>
        <v>-3</v>
      </c>
      <c r="O67" s="418">
        <f t="shared" si="5"/>
        <v>-2400</v>
      </c>
      <c r="P67" s="418">
        <f t="shared" si="1"/>
        <v>-0.0024</v>
      </c>
      <c r="Q67" s="184"/>
    </row>
    <row r="68" spans="1:17" ht="21" customHeight="1">
      <c r="A68" s="332"/>
      <c r="B68" s="362" t="s">
        <v>109</v>
      </c>
      <c r="C68" s="398"/>
      <c r="D68" s="106"/>
      <c r="E68" s="106"/>
      <c r="F68" s="407"/>
      <c r="G68" s="634"/>
      <c r="H68" s="633"/>
      <c r="I68" s="418"/>
      <c r="J68" s="418"/>
      <c r="K68" s="418"/>
      <c r="L68" s="419"/>
      <c r="M68" s="418"/>
      <c r="N68" s="418"/>
      <c r="O68" s="418"/>
      <c r="P68" s="418"/>
      <c r="Q68" s="184"/>
    </row>
    <row r="69" spans="1:17" ht="21" customHeight="1">
      <c r="A69" s="332">
        <v>45</v>
      </c>
      <c r="B69" s="397" t="s">
        <v>120</v>
      </c>
      <c r="C69" s="398">
        <v>4864951</v>
      </c>
      <c r="D69" s="155" t="s">
        <v>13</v>
      </c>
      <c r="E69" s="119" t="s">
        <v>363</v>
      </c>
      <c r="F69" s="410">
        <v>1000</v>
      </c>
      <c r="G69" s="452">
        <v>998742</v>
      </c>
      <c r="H69" s="453">
        <v>999390</v>
      </c>
      <c r="I69" s="418">
        <f t="shared" si="2"/>
        <v>-648</v>
      </c>
      <c r="J69" s="418">
        <f t="shared" si="3"/>
        <v>-648000</v>
      </c>
      <c r="K69" s="418">
        <f t="shared" si="0"/>
        <v>-0.648</v>
      </c>
      <c r="L69" s="452">
        <v>37905</v>
      </c>
      <c r="M69" s="453">
        <v>37739</v>
      </c>
      <c r="N69" s="418">
        <f t="shared" si="4"/>
        <v>166</v>
      </c>
      <c r="O69" s="418">
        <f t="shared" si="5"/>
        <v>166000</v>
      </c>
      <c r="P69" s="418">
        <f t="shared" si="1"/>
        <v>0.166</v>
      </c>
      <c r="Q69" s="184"/>
    </row>
    <row r="70" spans="1:17" ht="21" customHeight="1">
      <c r="A70" s="332">
        <v>46</v>
      </c>
      <c r="B70" s="397" t="s">
        <v>121</v>
      </c>
      <c r="C70" s="398">
        <v>4902501</v>
      </c>
      <c r="D70" s="155" t="s">
        <v>13</v>
      </c>
      <c r="E70" s="119" t="s">
        <v>363</v>
      </c>
      <c r="F70" s="410">
        <v>1333.33</v>
      </c>
      <c r="G70" s="452">
        <v>998649</v>
      </c>
      <c r="H70" s="453">
        <v>999226</v>
      </c>
      <c r="I70" s="415">
        <f t="shared" si="2"/>
        <v>-577</v>
      </c>
      <c r="J70" s="415">
        <f t="shared" si="3"/>
        <v>-769331.4099999999</v>
      </c>
      <c r="K70" s="415">
        <f t="shared" si="0"/>
        <v>-0.7693314099999999</v>
      </c>
      <c r="L70" s="452">
        <v>510</v>
      </c>
      <c r="M70" s="453">
        <v>485</v>
      </c>
      <c r="N70" s="418">
        <f t="shared" si="4"/>
        <v>25</v>
      </c>
      <c r="O70" s="418">
        <f t="shared" si="5"/>
        <v>33333.25</v>
      </c>
      <c r="P70" s="418">
        <f t="shared" si="1"/>
        <v>0.03333325</v>
      </c>
      <c r="Q70" s="184"/>
    </row>
    <row r="71" spans="1:17" ht="21" customHeight="1">
      <c r="A71" s="332"/>
      <c r="B71" s="399" t="s">
        <v>184</v>
      </c>
      <c r="C71" s="398"/>
      <c r="D71" s="155"/>
      <c r="E71" s="155"/>
      <c r="F71" s="410"/>
      <c r="G71" s="634"/>
      <c r="H71" s="633"/>
      <c r="I71" s="418"/>
      <c r="J71" s="418"/>
      <c r="K71" s="418"/>
      <c r="L71" s="419"/>
      <c r="M71" s="418"/>
      <c r="N71" s="418"/>
      <c r="O71" s="418"/>
      <c r="P71" s="418"/>
      <c r="Q71" s="184"/>
    </row>
    <row r="72" spans="1:17" ht="21" customHeight="1">
      <c r="A72" s="332">
        <v>47</v>
      </c>
      <c r="B72" s="397" t="s">
        <v>39</v>
      </c>
      <c r="C72" s="398">
        <v>4864990</v>
      </c>
      <c r="D72" s="155" t="s">
        <v>13</v>
      </c>
      <c r="E72" s="119" t="s">
        <v>363</v>
      </c>
      <c r="F72" s="410">
        <v>-1000</v>
      </c>
      <c r="G72" s="452">
        <v>1393</v>
      </c>
      <c r="H72" s="453">
        <v>2349</v>
      </c>
      <c r="I72" s="418">
        <f t="shared" si="2"/>
        <v>-956</v>
      </c>
      <c r="J72" s="418">
        <f t="shared" si="3"/>
        <v>956000</v>
      </c>
      <c r="K72" s="418">
        <f t="shared" si="0"/>
        <v>0.956</v>
      </c>
      <c r="L72" s="452">
        <v>982991</v>
      </c>
      <c r="M72" s="453">
        <v>983054</v>
      </c>
      <c r="N72" s="418">
        <f t="shared" si="4"/>
        <v>-63</v>
      </c>
      <c r="O72" s="418">
        <f t="shared" si="5"/>
        <v>63000</v>
      </c>
      <c r="P72" s="418">
        <f t="shared" si="1"/>
        <v>0.063</v>
      </c>
      <c r="Q72" s="184"/>
    </row>
    <row r="73" spans="1:17" ht="21" customHeight="1">
      <c r="A73" s="332">
        <v>48</v>
      </c>
      <c r="B73" s="397" t="s">
        <v>185</v>
      </c>
      <c r="C73" s="398">
        <v>4864991</v>
      </c>
      <c r="D73" s="155" t="s">
        <v>13</v>
      </c>
      <c r="E73" s="119" t="s">
        <v>363</v>
      </c>
      <c r="F73" s="410">
        <v>-1000</v>
      </c>
      <c r="G73" s="452">
        <v>999321</v>
      </c>
      <c r="H73" s="453">
        <v>999232</v>
      </c>
      <c r="I73" s="418">
        <f t="shared" si="2"/>
        <v>89</v>
      </c>
      <c r="J73" s="418">
        <f t="shared" si="3"/>
        <v>-89000</v>
      </c>
      <c r="K73" s="418">
        <f t="shared" si="0"/>
        <v>-0.089</v>
      </c>
      <c r="L73" s="452">
        <v>989778</v>
      </c>
      <c r="M73" s="453">
        <v>989780</v>
      </c>
      <c r="N73" s="418">
        <f t="shared" si="4"/>
        <v>-2</v>
      </c>
      <c r="O73" s="418">
        <f t="shared" si="5"/>
        <v>2000</v>
      </c>
      <c r="P73" s="418">
        <f t="shared" si="1"/>
        <v>0.002</v>
      </c>
      <c r="Q73" s="184"/>
    </row>
    <row r="74" spans="1:17" ht="21" customHeight="1">
      <c r="A74" s="332"/>
      <c r="B74" s="404" t="s">
        <v>29</v>
      </c>
      <c r="C74" s="365"/>
      <c r="D74" s="66"/>
      <c r="E74" s="66"/>
      <c r="F74" s="410"/>
      <c r="G74" s="634"/>
      <c r="H74" s="633"/>
      <c r="I74" s="418"/>
      <c r="J74" s="418"/>
      <c r="K74" s="418"/>
      <c r="L74" s="419"/>
      <c r="M74" s="418"/>
      <c r="N74" s="418"/>
      <c r="O74" s="418"/>
      <c r="P74" s="418"/>
      <c r="Q74" s="184"/>
    </row>
    <row r="75" spans="1:17" ht="21" customHeight="1">
      <c r="A75" s="332">
        <v>49</v>
      </c>
      <c r="B75" s="110" t="s">
        <v>85</v>
      </c>
      <c r="C75" s="365">
        <v>4865092</v>
      </c>
      <c r="D75" s="66" t="s">
        <v>13</v>
      </c>
      <c r="E75" s="119" t="s">
        <v>363</v>
      </c>
      <c r="F75" s="410">
        <v>100</v>
      </c>
      <c r="G75" s="452">
        <v>5570</v>
      </c>
      <c r="H75" s="453">
        <v>5159</v>
      </c>
      <c r="I75" s="418">
        <f t="shared" si="2"/>
        <v>411</v>
      </c>
      <c r="J75" s="418">
        <f t="shared" si="3"/>
        <v>41100</v>
      </c>
      <c r="K75" s="418">
        <f t="shared" si="0"/>
        <v>0.0411</v>
      </c>
      <c r="L75" s="452">
        <v>8885</v>
      </c>
      <c r="M75" s="453">
        <v>8664</v>
      </c>
      <c r="N75" s="418">
        <f t="shared" si="4"/>
        <v>221</v>
      </c>
      <c r="O75" s="418">
        <f t="shared" si="5"/>
        <v>22100</v>
      </c>
      <c r="P75" s="418">
        <f t="shared" si="1"/>
        <v>0.0221</v>
      </c>
      <c r="Q75" s="184"/>
    </row>
    <row r="76" spans="1:17" ht="21" customHeight="1">
      <c r="A76" s="332"/>
      <c r="B76" s="399" t="s">
        <v>51</v>
      </c>
      <c r="C76" s="398"/>
      <c r="D76" s="155"/>
      <c r="E76" s="155"/>
      <c r="F76" s="410"/>
      <c r="G76" s="634"/>
      <c r="H76" s="633"/>
      <c r="I76" s="418"/>
      <c r="J76" s="418"/>
      <c r="K76" s="418"/>
      <c r="L76" s="419"/>
      <c r="M76" s="418"/>
      <c r="N76" s="418"/>
      <c r="O76" s="418"/>
      <c r="P76" s="418"/>
      <c r="Q76" s="184"/>
    </row>
    <row r="77" spans="1:17" ht="21" customHeight="1">
      <c r="A77" s="332">
        <v>50</v>
      </c>
      <c r="B77" s="397" t="s">
        <v>364</v>
      </c>
      <c r="C77" s="398">
        <v>4864792</v>
      </c>
      <c r="D77" s="155" t="s">
        <v>13</v>
      </c>
      <c r="E77" s="119" t="s">
        <v>363</v>
      </c>
      <c r="F77" s="410">
        <v>100</v>
      </c>
      <c r="G77" s="452">
        <v>40087</v>
      </c>
      <c r="H77" s="453">
        <v>38527</v>
      </c>
      <c r="I77" s="418">
        <f t="shared" si="2"/>
        <v>1560</v>
      </c>
      <c r="J77" s="418">
        <f t="shared" si="3"/>
        <v>156000</v>
      </c>
      <c r="K77" s="418">
        <f t="shared" si="0"/>
        <v>0.156</v>
      </c>
      <c r="L77" s="452">
        <v>147125</v>
      </c>
      <c r="M77" s="453">
        <v>147110</v>
      </c>
      <c r="N77" s="418">
        <f t="shared" si="4"/>
        <v>15</v>
      </c>
      <c r="O77" s="418">
        <f t="shared" si="5"/>
        <v>1500</v>
      </c>
      <c r="P77" s="418">
        <f t="shared" si="1"/>
        <v>0.0015</v>
      </c>
      <c r="Q77" s="184"/>
    </row>
    <row r="78" spans="1:17" ht="21" customHeight="1">
      <c r="A78" s="405"/>
      <c r="B78" s="404" t="s">
        <v>325</v>
      </c>
      <c r="C78" s="398"/>
      <c r="D78" s="155"/>
      <c r="E78" s="155"/>
      <c r="F78" s="410"/>
      <c r="G78" s="634"/>
      <c r="H78" s="633"/>
      <c r="I78" s="418"/>
      <c r="J78" s="418"/>
      <c r="K78" s="418"/>
      <c r="L78" s="419"/>
      <c r="M78" s="418"/>
      <c r="N78" s="418"/>
      <c r="O78" s="418"/>
      <c r="P78" s="418"/>
      <c r="Q78" s="184"/>
    </row>
    <row r="79" spans="1:17" ht="21" customHeight="1">
      <c r="A79" s="332">
        <v>51</v>
      </c>
      <c r="B79" s="553" t="s">
        <v>367</v>
      </c>
      <c r="C79" s="398">
        <v>4865170</v>
      </c>
      <c r="D79" s="119" t="s">
        <v>13</v>
      </c>
      <c r="E79" s="119" t="s">
        <v>363</v>
      </c>
      <c r="F79" s="410">
        <v>1000</v>
      </c>
      <c r="G79" s="452">
        <v>0</v>
      </c>
      <c r="H79" s="453">
        <v>0</v>
      </c>
      <c r="I79" s="418">
        <f t="shared" si="2"/>
        <v>0</v>
      </c>
      <c r="J79" s="418">
        <f t="shared" si="3"/>
        <v>0</v>
      </c>
      <c r="K79" s="418">
        <f t="shared" si="0"/>
        <v>0</v>
      </c>
      <c r="L79" s="452">
        <v>999972</v>
      </c>
      <c r="M79" s="453">
        <v>999972</v>
      </c>
      <c r="N79" s="418">
        <f t="shared" si="4"/>
        <v>0</v>
      </c>
      <c r="O79" s="418">
        <f t="shared" si="5"/>
        <v>0</v>
      </c>
      <c r="P79" s="418">
        <f t="shared" si="1"/>
        <v>0</v>
      </c>
      <c r="Q79" s="184"/>
    </row>
    <row r="80" spans="1:17" ht="21" customHeight="1">
      <c r="A80" s="332"/>
      <c r="B80" s="404" t="s">
        <v>38</v>
      </c>
      <c r="C80" s="443"/>
      <c r="D80" s="477"/>
      <c r="E80" s="432"/>
      <c r="F80" s="443"/>
      <c r="G80" s="632"/>
      <c r="H80" s="633"/>
      <c r="I80" s="453"/>
      <c r="J80" s="453"/>
      <c r="K80" s="454"/>
      <c r="L80" s="452"/>
      <c r="M80" s="453"/>
      <c r="N80" s="453"/>
      <c r="O80" s="453"/>
      <c r="P80" s="454"/>
      <c r="Q80" s="184"/>
    </row>
    <row r="81" spans="1:17" ht="21" customHeight="1">
      <c r="A81" s="332">
        <v>52</v>
      </c>
      <c r="B81" s="553" t="s">
        <v>379</v>
      </c>
      <c r="C81" s="443">
        <v>4864961</v>
      </c>
      <c r="D81" s="476" t="s">
        <v>13</v>
      </c>
      <c r="E81" s="432" t="s">
        <v>363</v>
      </c>
      <c r="F81" s="443">
        <v>1000</v>
      </c>
      <c r="G81" s="452">
        <v>978778</v>
      </c>
      <c r="H81" s="453">
        <v>980286</v>
      </c>
      <c r="I81" s="453">
        <f>G81-H81</f>
        <v>-1508</v>
      </c>
      <c r="J81" s="453">
        <f>$F81*I81</f>
        <v>-1508000</v>
      </c>
      <c r="K81" s="454">
        <f>J81/1000000</f>
        <v>-1.508</v>
      </c>
      <c r="L81" s="452">
        <v>992720</v>
      </c>
      <c r="M81" s="453">
        <v>992720</v>
      </c>
      <c r="N81" s="453">
        <f>L81-M81</f>
        <v>0</v>
      </c>
      <c r="O81" s="453">
        <f>$F81*N81</f>
        <v>0</v>
      </c>
      <c r="P81" s="454">
        <f>O81/1000000</f>
        <v>0</v>
      </c>
      <c r="Q81" s="184"/>
    </row>
    <row r="82" spans="1:17" ht="21" customHeight="1">
      <c r="A82" s="332"/>
      <c r="B82" s="404" t="s">
        <v>197</v>
      </c>
      <c r="C82" s="443"/>
      <c r="D82" s="476"/>
      <c r="E82" s="432"/>
      <c r="F82" s="443"/>
      <c r="G82" s="640"/>
      <c r="H82" s="639"/>
      <c r="I82" s="453"/>
      <c r="J82" s="453"/>
      <c r="K82" s="453"/>
      <c r="L82" s="455"/>
      <c r="M82" s="456"/>
      <c r="N82" s="453"/>
      <c r="O82" s="453"/>
      <c r="P82" s="453"/>
      <c r="Q82" s="184"/>
    </row>
    <row r="83" spans="1:17" ht="21" customHeight="1">
      <c r="A83" s="332">
        <v>53</v>
      </c>
      <c r="B83" s="397" t="s">
        <v>381</v>
      </c>
      <c r="C83" s="443">
        <v>4902586</v>
      </c>
      <c r="D83" s="476" t="s">
        <v>13</v>
      </c>
      <c r="E83" s="432" t="s">
        <v>363</v>
      </c>
      <c r="F83" s="443">
        <v>100</v>
      </c>
      <c r="G83" s="452">
        <v>999910</v>
      </c>
      <c r="H83" s="453">
        <v>999608</v>
      </c>
      <c r="I83" s="453">
        <f>G83-H83</f>
        <v>302</v>
      </c>
      <c r="J83" s="453">
        <f>$F83*I83</f>
        <v>30200</v>
      </c>
      <c r="K83" s="454">
        <f>J83/1000000</f>
        <v>0.0302</v>
      </c>
      <c r="L83" s="452">
        <v>5332</v>
      </c>
      <c r="M83" s="453">
        <v>5311</v>
      </c>
      <c r="N83" s="453">
        <f>L83-M83</f>
        <v>21</v>
      </c>
      <c r="O83" s="453">
        <f>$F83*N83</f>
        <v>2100</v>
      </c>
      <c r="P83" s="454">
        <f>O83/1000000</f>
        <v>0.0021</v>
      </c>
      <c r="Q83" s="184"/>
    </row>
    <row r="84" spans="1:17" ht="21" customHeight="1">
      <c r="A84" s="332">
        <v>54</v>
      </c>
      <c r="B84" s="397" t="s">
        <v>382</v>
      </c>
      <c r="C84" s="443">
        <v>4902587</v>
      </c>
      <c r="D84" s="476" t="s">
        <v>13</v>
      </c>
      <c r="E84" s="432" t="s">
        <v>363</v>
      </c>
      <c r="F84" s="443">
        <v>100</v>
      </c>
      <c r="G84" s="452">
        <v>4067</v>
      </c>
      <c r="H84" s="453">
        <v>3350</v>
      </c>
      <c r="I84" s="453">
        <f>G84-H84</f>
        <v>717</v>
      </c>
      <c r="J84" s="453">
        <f>$F84*I84</f>
        <v>71700</v>
      </c>
      <c r="K84" s="454">
        <f>J84/1000000</f>
        <v>0.0717</v>
      </c>
      <c r="L84" s="452">
        <v>12596</v>
      </c>
      <c r="M84" s="453">
        <v>12555</v>
      </c>
      <c r="N84" s="453">
        <f>L84-M84</f>
        <v>41</v>
      </c>
      <c r="O84" s="453">
        <f>$F84*N84</f>
        <v>4100</v>
      </c>
      <c r="P84" s="454">
        <f>O84/1000000</f>
        <v>0.0041</v>
      </c>
      <c r="Q84" s="184"/>
    </row>
    <row r="85" spans="1:17" ht="21" customHeight="1">
      <c r="A85" s="332"/>
      <c r="B85" s="470" t="s">
        <v>397</v>
      </c>
      <c r="C85" s="443"/>
      <c r="D85" s="476"/>
      <c r="E85" s="432"/>
      <c r="F85" s="443"/>
      <c r="G85" s="452"/>
      <c r="H85" s="453"/>
      <c r="I85" s="453"/>
      <c r="J85" s="453"/>
      <c r="K85" s="453"/>
      <c r="L85" s="452"/>
      <c r="M85" s="453"/>
      <c r="N85" s="453"/>
      <c r="O85" s="453"/>
      <c r="P85" s="453"/>
      <c r="Q85" s="184"/>
    </row>
    <row r="86" spans="1:17" ht="21" customHeight="1">
      <c r="A86" s="332">
        <v>55</v>
      </c>
      <c r="B86" s="468" t="s">
        <v>396</v>
      </c>
      <c r="C86" s="443">
        <v>4902502</v>
      </c>
      <c r="D86" s="476" t="s">
        <v>13</v>
      </c>
      <c r="E86" s="432" t="s">
        <v>363</v>
      </c>
      <c r="F86" s="443">
        <v>1250</v>
      </c>
      <c r="G86" s="452">
        <v>997987</v>
      </c>
      <c r="H86" s="453">
        <v>998215</v>
      </c>
      <c r="I86" s="453">
        <f>G86-H86</f>
        <v>-228</v>
      </c>
      <c r="J86" s="453">
        <f>$F86*I86</f>
        <v>-285000</v>
      </c>
      <c r="K86" s="454">
        <f>J86/1000000</f>
        <v>-0.285</v>
      </c>
      <c r="L86" s="452">
        <v>629</v>
      </c>
      <c r="M86" s="453">
        <v>628</v>
      </c>
      <c r="N86" s="453">
        <f>L86-M86</f>
        <v>1</v>
      </c>
      <c r="O86" s="453">
        <f>$F86*N86</f>
        <v>1250</v>
      </c>
      <c r="P86" s="454">
        <f>O86/1000000</f>
        <v>0.00125</v>
      </c>
      <c r="Q86" s="749" t="s">
        <v>423</v>
      </c>
    </row>
    <row r="87" spans="1:17" ht="21" customHeight="1" thickBot="1">
      <c r="A87" s="120"/>
      <c r="B87" s="322"/>
      <c r="C87" s="239"/>
      <c r="D87" s="320"/>
      <c r="E87" s="320"/>
      <c r="F87" s="411"/>
      <c r="G87" s="430"/>
      <c r="H87" s="427"/>
      <c r="I87" s="428"/>
      <c r="J87" s="428"/>
      <c r="K87" s="428"/>
      <c r="L87" s="431"/>
      <c r="M87" s="428"/>
      <c r="N87" s="428"/>
      <c r="O87" s="428"/>
      <c r="P87" s="428"/>
      <c r="Q87" s="185"/>
    </row>
    <row r="88" spans="3:16" ht="17.25" thickTop="1">
      <c r="C88" s="95"/>
      <c r="D88" s="95"/>
      <c r="E88" s="95"/>
      <c r="F88" s="412"/>
      <c r="L88" s="19"/>
      <c r="M88" s="19"/>
      <c r="N88" s="19"/>
      <c r="O88" s="19"/>
      <c r="P88" s="19"/>
    </row>
    <row r="89" spans="1:16" ht="28.5" customHeight="1">
      <c r="A89" s="233" t="s">
        <v>329</v>
      </c>
      <c r="C89" s="69"/>
      <c r="D89" s="95"/>
      <c r="E89" s="95"/>
      <c r="F89" s="412"/>
      <c r="K89" s="238">
        <f>SUM(K8:K87)</f>
        <v>7.708899690000001</v>
      </c>
      <c r="L89" s="96"/>
      <c r="M89" s="96"/>
      <c r="N89" s="96"/>
      <c r="O89" s="96"/>
      <c r="P89" s="238">
        <f>SUM(P8:P87)</f>
        <v>20.61301656</v>
      </c>
    </row>
    <row r="90" spans="3:16" ht="16.5">
      <c r="C90" s="95"/>
      <c r="D90" s="95"/>
      <c r="E90" s="95"/>
      <c r="F90" s="412"/>
      <c r="L90" s="19"/>
      <c r="M90" s="19"/>
      <c r="N90" s="19"/>
      <c r="O90" s="19"/>
      <c r="P90" s="19"/>
    </row>
    <row r="91" spans="1:17" ht="24" thickBot="1">
      <c r="A91" s="544" t="s">
        <v>205</v>
      </c>
      <c r="C91" s="95"/>
      <c r="D91" s="95"/>
      <c r="E91" s="95"/>
      <c r="F91" s="412"/>
      <c r="G91" s="21"/>
      <c r="H91" s="21"/>
      <c r="I91" s="58" t="s">
        <v>8</v>
      </c>
      <c r="J91" s="21"/>
      <c r="K91" s="21"/>
      <c r="L91" s="23"/>
      <c r="M91" s="23"/>
      <c r="N91" s="58" t="s">
        <v>7</v>
      </c>
      <c r="O91" s="23"/>
      <c r="P91" s="23"/>
      <c r="Q91" s="554" t="str">
        <f>NDPL!$Q$1</f>
        <v>NOVEMBER-2011</v>
      </c>
    </row>
    <row r="92" spans="1:17" ht="39.75" thickBot="1" thickTop="1">
      <c r="A92" s="43" t="s">
        <v>9</v>
      </c>
      <c r="B92" s="40" t="s">
        <v>10</v>
      </c>
      <c r="C92" s="41" t="s">
        <v>1</v>
      </c>
      <c r="D92" s="41" t="s">
        <v>2</v>
      </c>
      <c r="E92" s="41" t="s">
        <v>3</v>
      </c>
      <c r="F92" s="413" t="s">
        <v>11</v>
      </c>
      <c r="G92" s="43" t="str">
        <f>NDPL!G5</f>
        <v>FINAL READING 01/12/11</v>
      </c>
      <c r="H92" s="41" t="str">
        <f>NDPL!H5</f>
        <v>INTIAL READING 01/11/11</v>
      </c>
      <c r="I92" s="41" t="s">
        <v>4</v>
      </c>
      <c r="J92" s="41" t="s">
        <v>5</v>
      </c>
      <c r="K92" s="41" t="s">
        <v>6</v>
      </c>
      <c r="L92" s="43" t="str">
        <f>NDPL!G5</f>
        <v>FINAL READING 01/12/11</v>
      </c>
      <c r="M92" s="41" t="str">
        <f>NDPL!H5</f>
        <v>INTIAL READING 01/11/11</v>
      </c>
      <c r="N92" s="41" t="s">
        <v>4</v>
      </c>
      <c r="O92" s="41" t="s">
        <v>5</v>
      </c>
      <c r="P92" s="41" t="s">
        <v>6</v>
      </c>
      <c r="Q92" s="42" t="s">
        <v>326</v>
      </c>
    </row>
    <row r="93" spans="3:16" ht="18" thickBot="1" thickTop="1">
      <c r="C93" s="95"/>
      <c r="D93" s="95"/>
      <c r="E93" s="95"/>
      <c r="F93" s="412"/>
      <c r="L93" s="19"/>
      <c r="M93" s="19"/>
      <c r="N93" s="19"/>
      <c r="O93" s="19"/>
      <c r="P93" s="19"/>
    </row>
    <row r="94" spans="1:17" ht="18" customHeight="1" thickTop="1">
      <c r="A94" s="487"/>
      <c r="B94" s="488" t="s">
        <v>186</v>
      </c>
      <c r="C94" s="423"/>
      <c r="D94" s="116"/>
      <c r="E94" s="116"/>
      <c r="F94" s="414"/>
      <c r="G94" s="65"/>
      <c r="H94" s="27"/>
      <c r="I94" s="27"/>
      <c r="J94" s="27"/>
      <c r="K94" s="37"/>
      <c r="L94" s="105"/>
      <c r="M94" s="28"/>
      <c r="N94" s="28"/>
      <c r="O94" s="28"/>
      <c r="P94" s="29"/>
      <c r="Q94" s="183"/>
    </row>
    <row r="95" spans="1:17" ht="18">
      <c r="A95" s="422">
        <v>1</v>
      </c>
      <c r="B95" s="489" t="s">
        <v>187</v>
      </c>
      <c r="C95" s="443">
        <v>4865143</v>
      </c>
      <c r="D95" s="155" t="s">
        <v>13</v>
      </c>
      <c r="E95" s="119" t="s">
        <v>363</v>
      </c>
      <c r="F95" s="415">
        <v>-100</v>
      </c>
      <c r="G95" s="452">
        <v>994807</v>
      </c>
      <c r="H95" s="453">
        <v>990615</v>
      </c>
      <c r="I95" s="387">
        <f>G95-H95</f>
        <v>4192</v>
      </c>
      <c r="J95" s="387">
        <f>$F95*I95</f>
        <v>-419200</v>
      </c>
      <c r="K95" s="387">
        <f aca="true" t="shared" si="6" ref="K95:K143">J95/1000000</f>
        <v>-0.4192</v>
      </c>
      <c r="L95" s="452">
        <v>857824</v>
      </c>
      <c r="M95" s="453">
        <v>857824</v>
      </c>
      <c r="N95" s="387">
        <f>L95-M95</f>
        <v>0</v>
      </c>
      <c r="O95" s="387">
        <f>$F95*N95</f>
        <v>0</v>
      </c>
      <c r="P95" s="387">
        <f aca="true" t="shared" si="7" ref="P95:P143">O95/1000000</f>
        <v>0</v>
      </c>
      <c r="Q95" s="597"/>
    </row>
    <row r="96" spans="1:17" ht="18" customHeight="1">
      <c r="A96" s="422"/>
      <c r="B96" s="490" t="s">
        <v>45</v>
      </c>
      <c r="C96" s="443"/>
      <c r="D96" s="155"/>
      <c r="E96" s="155"/>
      <c r="F96" s="415"/>
      <c r="G96" s="634"/>
      <c r="H96" s="633"/>
      <c r="I96" s="387"/>
      <c r="J96" s="387"/>
      <c r="K96" s="387"/>
      <c r="L96" s="338"/>
      <c r="M96" s="387"/>
      <c r="N96" s="387"/>
      <c r="O96" s="387"/>
      <c r="P96" s="387"/>
      <c r="Q96" s="406"/>
    </row>
    <row r="97" spans="1:17" ht="18" customHeight="1">
      <c r="A97" s="422"/>
      <c r="B97" s="490" t="s">
        <v>123</v>
      </c>
      <c r="C97" s="443"/>
      <c r="D97" s="155"/>
      <c r="E97" s="155"/>
      <c r="F97" s="415"/>
      <c r="G97" s="634"/>
      <c r="H97" s="633"/>
      <c r="I97" s="387"/>
      <c r="J97" s="387"/>
      <c r="K97" s="387"/>
      <c r="L97" s="338"/>
      <c r="M97" s="387"/>
      <c r="N97" s="387"/>
      <c r="O97" s="387"/>
      <c r="P97" s="387"/>
      <c r="Q97" s="406"/>
    </row>
    <row r="98" spans="1:17" ht="18" customHeight="1">
      <c r="A98" s="422">
        <v>2</v>
      </c>
      <c r="B98" s="489" t="s">
        <v>124</v>
      </c>
      <c r="C98" s="443">
        <v>4865134</v>
      </c>
      <c r="D98" s="155" t="s">
        <v>13</v>
      </c>
      <c r="E98" s="119" t="s">
        <v>363</v>
      </c>
      <c r="F98" s="415">
        <v>-100</v>
      </c>
      <c r="G98" s="452">
        <v>85585</v>
      </c>
      <c r="H98" s="453">
        <v>85690</v>
      </c>
      <c r="I98" s="387">
        <f aca="true" t="shared" si="8" ref="I98:I143">G98-H98</f>
        <v>-105</v>
      </c>
      <c r="J98" s="387">
        <f aca="true" t="shared" si="9" ref="J98:J143">$F98*I98</f>
        <v>10500</v>
      </c>
      <c r="K98" s="387">
        <f t="shared" si="6"/>
        <v>0.0105</v>
      </c>
      <c r="L98" s="452">
        <v>1663</v>
      </c>
      <c r="M98" s="453">
        <v>1663</v>
      </c>
      <c r="N98" s="387">
        <f aca="true" t="shared" si="10" ref="N98:N143">L98-M98</f>
        <v>0</v>
      </c>
      <c r="O98" s="387">
        <f aca="true" t="shared" si="11" ref="O98:O143">$F98*N98</f>
        <v>0</v>
      </c>
      <c r="P98" s="387">
        <f t="shared" si="7"/>
        <v>0</v>
      </c>
      <c r="Q98" s="406"/>
    </row>
    <row r="99" spans="1:17" ht="18" customHeight="1">
      <c r="A99" s="422">
        <v>3</v>
      </c>
      <c r="B99" s="420" t="s">
        <v>125</v>
      </c>
      <c r="C99" s="443">
        <v>4865135</v>
      </c>
      <c r="D99" s="106" t="s">
        <v>13</v>
      </c>
      <c r="E99" s="119" t="s">
        <v>363</v>
      </c>
      <c r="F99" s="415">
        <v>-100</v>
      </c>
      <c r="G99" s="452">
        <v>52818</v>
      </c>
      <c r="H99" s="453">
        <v>52598</v>
      </c>
      <c r="I99" s="387">
        <f t="shared" si="8"/>
        <v>220</v>
      </c>
      <c r="J99" s="387">
        <f t="shared" si="9"/>
        <v>-22000</v>
      </c>
      <c r="K99" s="387">
        <f t="shared" si="6"/>
        <v>-0.022</v>
      </c>
      <c r="L99" s="452">
        <v>999576</v>
      </c>
      <c r="M99" s="453">
        <v>999577</v>
      </c>
      <c r="N99" s="387">
        <f t="shared" si="10"/>
        <v>-1</v>
      </c>
      <c r="O99" s="387">
        <f t="shared" si="11"/>
        <v>100</v>
      </c>
      <c r="P99" s="387">
        <f t="shared" si="7"/>
        <v>0.0001</v>
      </c>
      <c r="Q99" s="406"/>
    </row>
    <row r="100" spans="1:17" ht="18" customHeight="1">
      <c r="A100" s="422">
        <v>4</v>
      </c>
      <c r="B100" s="489" t="s">
        <v>188</v>
      </c>
      <c r="C100" s="443">
        <v>4864804</v>
      </c>
      <c r="D100" s="155" t="s">
        <v>13</v>
      </c>
      <c r="E100" s="119" t="s">
        <v>363</v>
      </c>
      <c r="F100" s="415">
        <v>-100</v>
      </c>
      <c r="G100" s="452">
        <v>249</v>
      </c>
      <c r="H100" s="453">
        <v>333</v>
      </c>
      <c r="I100" s="387">
        <f t="shared" si="8"/>
        <v>-84</v>
      </c>
      <c r="J100" s="387">
        <f t="shared" si="9"/>
        <v>8400</v>
      </c>
      <c r="K100" s="387">
        <f t="shared" si="6"/>
        <v>0.0084</v>
      </c>
      <c r="L100" s="452">
        <v>999974</v>
      </c>
      <c r="M100" s="453">
        <v>999974</v>
      </c>
      <c r="N100" s="387">
        <f t="shared" si="10"/>
        <v>0</v>
      </c>
      <c r="O100" s="387">
        <f t="shared" si="11"/>
        <v>0</v>
      </c>
      <c r="P100" s="387">
        <f t="shared" si="7"/>
        <v>0</v>
      </c>
      <c r="Q100" s="406"/>
    </row>
    <row r="101" spans="1:17" ht="18" customHeight="1">
      <c r="A101" s="422">
        <v>5</v>
      </c>
      <c r="B101" s="489" t="s">
        <v>189</v>
      </c>
      <c r="C101" s="443">
        <v>4865163</v>
      </c>
      <c r="D101" s="155" t="s">
        <v>13</v>
      </c>
      <c r="E101" s="119" t="s">
        <v>363</v>
      </c>
      <c r="F101" s="415">
        <v>-100</v>
      </c>
      <c r="G101" s="452">
        <v>351</v>
      </c>
      <c r="H101" s="453">
        <v>459</v>
      </c>
      <c r="I101" s="387">
        <f t="shared" si="8"/>
        <v>-108</v>
      </c>
      <c r="J101" s="387">
        <f t="shared" si="9"/>
        <v>10800</v>
      </c>
      <c r="K101" s="387">
        <f t="shared" si="6"/>
        <v>0.0108</v>
      </c>
      <c r="L101" s="452">
        <v>999997</v>
      </c>
      <c r="M101" s="453">
        <v>999997</v>
      </c>
      <c r="N101" s="387">
        <f t="shared" si="10"/>
        <v>0</v>
      </c>
      <c r="O101" s="387">
        <f t="shared" si="11"/>
        <v>0</v>
      </c>
      <c r="P101" s="387">
        <f t="shared" si="7"/>
        <v>0</v>
      </c>
      <c r="Q101" s="406"/>
    </row>
    <row r="102" spans="1:17" ht="18" customHeight="1">
      <c r="A102" s="422"/>
      <c r="B102" s="491" t="s">
        <v>190</v>
      </c>
      <c r="C102" s="443"/>
      <c r="D102" s="106"/>
      <c r="E102" s="106"/>
      <c r="F102" s="415"/>
      <c r="G102" s="634"/>
      <c r="H102" s="633"/>
      <c r="I102" s="387"/>
      <c r="J102" s="387"/>
      <c r="K102" s="387"/>
      <c r="L102" s="338"/>
      <c r="M102" s="387"/>
      <c r="N102" s="387"/>
      <c r="O102" s="387"/>
      <c r="P102" s="387"/>
      <c r="Q102" s="406"/>
    </row>
    <row r="103" spans="1:17" ht="18" customHeight="1">
      <c r="A103" s="422"/>
      <c r="B103" s="491" t="s">
        <v>114</v>
      </c>
      <c r="C103" s="443"/>
      <c r="D103" s="106"/>
      <c r="E103" s="106"/>
      <c r="F103" s="415"/>
      <c r="G103" s="634"/>
      <c r="H103" s="633"/>
      <c r="I103" s="387"/>
      <c r="J103" s="387"/>
      <c r="K103" s="387"/>
      <c r="L103" s="338"/>
      <c r="M103" s="387"/>
      <c r="N103" s="387"/>
      <c r="O103" s="387"/>
      <c r="P103" s="387"/>
      <c r="Q103" s="406"/>
    </row>
    <row r="104" spans="1:17" ht="30" customHeight="1">
      <c r="A104" s="422">
        <v>6</v>
      </c>
      <c r="B104" s="489" t="s">
        <v>191</v>
      </c>
      <c r="C104" s="443">
        <v>4865140</v>
      </c>
      <c r="D104" s="155" t="s">
        <v>13</v>
      </c>
      <c r="E104" s="119" t="s">
        <v>363</v>
      </c>
      <c r="F104" s="415">
        <v>-100</v>
      </c>
      <c r="G104" s="452">
        <v>767574</v>
      </c>
      <c r="H104" s="453">
        <v>766165</v>
      </c>
      <c r="I104" s="387">
        <f t="shared" si="8"/>
        <v>1409</v>
      </c>
      <c r="J104" s="387">
        <f t="shared" si="9"/>
        <v>-140900</v>
      </c>
      <c r="K104" s="387">
        <f t="shared" si="6"/>
        <v>-0.1409</v>
      </c>
      <c r="L104" s="452">
        <v>49641</v>
      </c>
      <c r="M104" s="453">
        <v>49624</v>
      </c>
      <c r="N104" s="387">
        <f t="shared" si="10"/>
        <v>17</v>
      </c>
      <c r="O104" s="387">
        <f t="shared" si="11"/>
        <v>-1700</v>
      </c>
      <c r="P104" s="387">
        <f t="shared" si="7"/>
        <v>-0.0017</v>
      </c>
      <c r="Q104" s="751" t="s">
        <v>414</v>
      </c>
    </row>
    <row r="105" spans="1:17" ht="27" customHeight="1">
      <c r="A105" s="734">
        <v>6</v>
      </c>
      <c r="B105" s="735" t="s">
        <v>191</v>
      </c>
      <c r="C105" s="736">
        <v>4864845</v>
      </c>
      <c r="D105" s="737" t="s">
        <v>13</v>
      </c>
      <c r="E105" s="738" t="s">
        <v>363</v>
      </c>
      <c r="F105" s="739">
        <v>-1000</v>
      </c>
      <c r="G105" s="452">
        <v>474</v>
      </c>
      <c r="H105" s="453">
        <v>477</v>
      </c>
      <c r="I105" s="387">
        <f>G105-H105</f>
        <v>-3</v>
      </c>
      <c r="J105" s="387">
        <f t="shared" si="9"/>
        <v>3000</v>
      </c>
      <c r="K105" s="387">
        <f t="shared" si="6"/>
        <v>0.003</v>
      </c>
      <c r="L105" s="452">
        <v>72602</v>
      </c>
      <c r="M105" s="453">
        <v>72603</v>
      </c>
      <c r="N105" s="387">
        <f>L105-M105</f>
        <v>-1</v>
      </c>
      <c r="O105" s="387">
        <f t="shared" si="11"/>
        <v>1000</v>
      </c>
      <c r="P105" s="387">
        <f t="shared" si="7"/>
        <v>0.001</v>
      </c>
      <c r="Q105" s="751"/>
    </row>
    <row r="106" spans="1:17" ht="18" customHeight="1">
      <c r="A106" s="422">
        <v>7</v>
      </c>
      <c r="B106" s="489" t="s">
        <v>192</v>
      </c>
      <c r="C106" s="443">
        <v>4864852</v>
      </c>
      <c r="D106" s="155" t="s">
        <v>13</v>
      </c>
      <c r="E106" s="119" t="s">
        <v>363</v>
      </c>
      <c r="F106" s="415">
        <v>-1000</v>
      </c>
      <c r="G106" s="452">
        <v>4394</v>
      </c>
      <c r="H106" s="453">
        <v>3442</v>
      </c>
      <c r="I106" s="387">
        <f t="shared" si="8"/>
        <v>952</v>
      </c>
      <c r="J106" s="387">
        <f t="shared" si="9"/>
        <v>-952000</v>
      </c>
      <c r="K106" s="387">
        <f t="shared" si="6"/>
        <v>-0.952</v>
      </c>
      <c r="L106" s="452">
        <v>2117</v>
      </c>
      <c r="M106" s="453">
        <v>2117</v>
      </c>
      <c r="N106" s="387">
        <f t="shared" si="10"/>
        <v>0</v>
      </c>
      <c r="O106" s="387">
        <f t="shared" si="11"/>
        <v>0</v>
      </c>
      <c r="P106" s="387">
        <f t="shared" si="7"/>
        <v>0</v>
      </c>
      <c r="Q106" s="406"/>
    </row>
    <row r="107" spans="1:17" ht="18" customHeight="1">
      <c r="A107" s="422">
        <v>8</v>
      </c>
      <c r="B107" s="489" t="s">
        <v>193</v>
      </c>
      <c r="C107" s="443">
        <v>4865142</v>
      </c>
      <c r="D107" s="155" t="s">
        <v>13</v>
      </c>
      <c r="E107" s="119" t="s">
        <v>363</v>
      </c>
      <c r="F107" s="415">
        <v>-100</v>
      </c>
      <c r="G107" s="452">
        <v>807007</v>
      </c>
      <c r="H107" s="453">
        <v>800739</v>
      </c>
      <c r="I107" s="387">
        <f t="shared" si="8"/>
        <v>6268</v>
      </c>
      <c r="J107" s="387">
        <f t="shared" si="9"/>
        <v>-626800</v>
      </c>
      <c r="K107" s="387">
        <f t="shared" si="6"/>
        <v>-0.6268</v>
      </c>
      <c r="L107" s="452">
        <v>46054</v>
      </c>
      <c r="M107" s="453">
        <v>45982</v>
      </c>
      <c r="N107" s="387">
        <f t="shared" si="10"/>
        <v>72</v>
      </c>
      <c r="O107" s="387">
        <f t="shared" si="11"/>
        <v>-7200</v>
      </c>
      <c r="P107" s="387">
        <f t="shared" si="7"/>
        <v>-0.0072</v>
      </c>
      <c r="Q107" s="406"/>
    </row>
    <row r="108" spans="1:17" ht="18" customHeight="1">
      <c r="A108" s="422"/>
      <c r="B108" s="490" t="s">
        <v>114</v>
      </c>
      <c r="C108" s="443"/>
      <c r="D108" s="155"/>
      <c r="E108" s="155"/>
      <c r="F108" s="415"/>
      <c r="G108" s="634"/>
      <c r="H108" s="633"/>
      <c r="I108" s="387"/>
      <c r="J108" s="387"/>
      <c r="K108" s="387"/>
      <c r="L108" s="338"/>
      <c r="M108" s="387"/>
      <c r="N108" s="387"/>
      <c r="O108" s="387"/>
      <c r="P108" s="387"/>
      <c r="Q108" s="406"/>
    </row>
    <row r="109" spans="1:17" ht="18" customHeight="1">
      <c r="A109" s="422">
        <v>9</v>
      </c>
      <c r="B109" s="489" t="s">
        <v>194</v>
      </c>
      <c r="C109" s="443">
        <v>4865093</v>
      </c>
      <c r="D109" s="155" t="s">
        <v>13</v>
      </c>
      <c r="E109" s="119" t="s">
        <v>363</v>
      </c>
      <c r="F109" s="415">
        <v>-100</v>
      </c>
      <c r="G109" s="452">
        <v>21517</v>
      </c>
      <c r="H109" s="453">
        <v>19964</v>
      </c>
      <c r="I109" s="387">
        <f t="shared" si="8"/>
        <v>1553</v>
      </c>
      <c r="J109" s="387">
        <f t="shared" si="9"/>
        <v>-155300</v>
      </c>
      <c r="K109" s="387">
        <f t="shared" si="6"/>
        <v>-0.1553</v>
      </c>
      <c r="L109" s="452">
        <v>51164</v>
      </c>
      <c r="M109" s="453">
        <v>51164</v>
      </c>
      <c r="N109" s="387">
        <f t="shared" si="10"/>
        <v>0</v>
      </c>
      <c r="O109" s="387">
        <f t="shared" si="11"/>
        <v>0</v>
      </c>
      <c r="P109" s="387">
        <f t="shared" si="7"/>
        <v>0</v>
      </c>
      <c r="Q109" s="406"/>
    </row>
    <row r="110" spans="1:17" ht="18" customHeight="1">
      <c r="A110" s="422">
        <v>10</v>
      </c>
      <c r="B110" s="489" t="s">
        <v>195</v>
      </c>
      <c r="C110" s="443">
        <v>4865094</v>
      </c>
      <c r="D110" s="155" t="s">
        <v>13</v>
      </c>
      <c r="E110" s="119" t="s">
        <v>363</v>
      </c>
      <c r="F110" s="415">
        <v>-100</v>
      </c>
      <c r="G110" s="452">
        <v>18530</v>
      </c>
      <c r="H110" s="453">
        <v>16888</v>
      </c>
      <c r="I110" s="387">
        <f t="shared" si="8"/>
        <v>1642</v>
      </c>
      <c r="J110" s="387">
        <f t="shared" si="9"/>
        <v>-164200</v>
      </c>
      <c r="K110" s="387">
        <f t="shared" si="6"/>
        <v>-0.1642</v>
      </c>
      <c r="L110" s="452">
        <v>52492</v>
      </c>
      <c r="M110" s="453">
        <v>52492</v>
      </c>
      <c r="N110" s="387">
        <f t="shared" si="10"/>
        <v>0</v>
      </c>
      <c r="O110" s="387">
        <f t="shared" si="11"/>
        <v>0</v>
      </c>
      <c r="P110" s="387">
        <f t="shared" si="7"/>
        <v>0</v>
      </c>
      <c r="Q110" s="406"/>
    </row>
    <row r="111" spans="1:17" ht="18">
      <c r="A111" s="707">
        <v>11</v>
      </c>
      <c r="B111" s="708" t="s">
        <v>196</v>
      </c>
      <c r="C111" s="709">
        <v>4865144</v>
      </c>
      <c r="D111" s="197" t="s">
        <v>13</v>
      </c>
      <c r="E111" s="198" t="s">
        <v>363</v>
      </c>
      <c r="F111" s="710">
        <v>-200</v>
      </c>
      <c r="G111" s="711">
        <v>57618</v>
      </c>
      <c r="H111" s="712">
        <v>51903</v>
      </c>
      <c r="I111" s="378">
        <f>G111-H111</f>
        <v>5715</v>
      </c>
      <c r="J111" s="378">
        <f t="shared" si="9"/>
        <v>-1143000</v>
      </c>
      <c r="K111" s="378">
        <f t="shared" si="6"/>
        <v>-1.143</v>
      </c>
      <c r="L111" s="711">
        <v>103507</v>
      </c>
      <c r="M111" s="712">
        <v>103507</v>
      </c>
      <c r="N111" s="378">
        <f>L111-M111</f>
        <v>0</v>
      </c>
      <c r="O111" s="378">
        <f t="shared" si="11"/>
        <v>0</v>
      </c>
      <c r="P111" s="378">
        <f t="shared" si="7"/>
        <v>0</v>
      </c>
      <c r="Q111" s="706"/>
    </row>
    <row r="112" spans="1:17" ht="18" customHeight="1">
      <c r="A112" s="422"/>
      <c r="B112" s="491" t="s">
        <v>190</v>
      </c>
      <c r="C112" s="443"/>
      <c r="D112" s="106"/>
      <c r="E112" s="106"/>
      <c r="F112" s="407"/>
      <c r="G112" s="634"/>
      <c r="H112" s="633"/>
      <c r="I112" s="387"/>
      <c r="J112" s="387"/>
      <c r="K112" s="387"/>
      <c r="L112" s="338"/>
      <c r="M112" s="387"/>
      <c r="N112" s="387"/>
      <c r="O112" s="387"/>
      <c r="P112" s="387"/>
      <c r="Q112" s="406"/>
    </row>
    <row r="113" spans="1:17" ht="18" customHeight="1">
      <c r="A113" s="422"/>
      <c r="B113" s="490" t="s">
        <v>197</v>
      </c>
      <c r="C113" s="443"/>
      <c r="D113" s="155"/>
      <c r="E113" s="155"/>
      <c r="F113" s="407"/>
      <c r="G113" s="634"/>
      <c r="H113" s="633"/>
      <c r="I113" s="387"/>
      <c r="J113" s="387"/>
      <c r="K113" s="387"/>
      <c r="L113" s="338"/>
      <c r="M113" s="387"/>
      <c r="N113" s="387"/>
      <c r="O113" s="387"/>
      <c r="P113" s="387"/>
      <c r="Q113" s="406"/>
    </row>
    <row r="114" spans="1:17" ht="18" customHeight="1">
      <c r="A114" s="422">
        <v>12</v>
      </c>
      <c r="B114" s="489" t="s">
        <v>388</v>
      </c>
      <c r="C114" s="415">
        <v>4865103</v>
      </c>
      <c r="D114" s="106" t="s">
        <v>13</v>
      </c>
      <c r="E114" s="119" t="s">
        <v>363</v>
      </c>
      <c r="F114" s="415">
        <v>-100</v>
      </c>
      <c r="G114" s="452">
        <v>24646</v>
      </c>
      <c r="H114" s="453">
        <v>21354</v>
      </c>
      <c r="I114" s="387">
        <f>G114-H114</f>
        <v>3292</v>
      </c>
      <c r="J114" s="387">
        <f>$F114*I114</f>
        <v>-329200</v>
      </c>
      <c r="K114" s="387">
        <f>J114/1000000</f>
        <v>-0.3292</v>
      </c>
      <c r="L114" s="452">
        <v>12533</v>
      </c>
      <c r="M114" s="453">
        <v>12532</v>
      </c>
      <c r="N114" s="387">
        <f>L114-M114</f>
        <v>1</v>
      </c>
      <c r="O114" s="387">
        <f>$F114*N114</f>
        <v>-100</v>
      </c>
      <c r="P114" s="387">
        <f>O114/1000000</f>
        <v>-0.0001</v>
      </c>
      <c r="Q114" s="184"/>
    </row>
    <row r="115" spans="1:17" ht="18" customHeight="1">
      <c r="A115" s="422">
        <v>13</v>
      </c>
      <c r="B115" s="489" t="s">
        <v>198</v>
      </c>
      <c r="C115" s="443">
        <v>4865132</v>
      </c>
      <c r="D115" s="155" t="s">
        <v>13</v>
      </c>
      <c r="E115" s="119" t="s">
        <v>363</v>
      </c>
      <c r="F115" s="415">
        <v>-100</v>
      </c>
      <c r="G115" s="452">
        <v>27122</v>
      </c>
      <c r="H115" s="453">
        <v>22094</v>
      </c>
      <c r="I115" s="387">
        <f t="shared" si="8"/>
        <v>5028</v>
      </c>
      <c r="J115" s="387">
        <f t="shared" si="9"/>
        <v>-502800</v>
      </c>
      <c r="K115" s="387">
        <f t="shared" si="6"/>
        <v>-0.5028</v>
      </c>
      <c r="L115" s="452">
        <v>622633</v>
      </c>
      <c r="M115" s="453">
        <v>621847</v>
      </c>
      <c r="N115" s="387">
        <f t="shared" si="10"/>
        <v>786</v>
      </c>
      <c r="O115" s="387">
        <f t="shared" si="11"/>
        <v>-78600</v>
      </c>
      <c r="P115" s="387">
        <f t="shared" si="7"/>
        <v>-0.0786</v>
      </c>
      <c r="Q115" s="406"/>
    </row>
    <row r="116" spans="1:17" ht="18" customHeight="1">
      <c r="A116" s="422">
        <v>14</v>
      </c>
      <c r="B116" s="420" t="s">
        <v>199</v>
      </c>
      <c r="C116" s="443">
        <v>4864803</v>
      </c>
      <c r="D116" s="106" t="s">
        <v>13</v>
      </c>
      <c r="E116" s="119" t="s">
        <v>363</v>
      </c>
      <c r="F116" s="415">
        <v>-100</v>
      </c>
      <c r="G116" s="452">
        <v>90396</v>
      </c>
      <c r="H116" s="453">
        <v>86997</v>
      </c>
      <c r="I116" s="363">
        <f t="shared" si="8"/>
        <v>3399</v>
      </c>
      <c r="J116" s="363">
        <f t="shared" si="9"/>
        <v>-339900</v>
      </c>
      <c r="K116" s="363">
        <f t="shared" si="6"/>
        <v>-0.3399</v>
      </c>
      <c r="L116" s="452">
        <v>230277</v>
      </c>
      <c r="M116" s="453">
        <v>228778</v>
      </c>
      <c r="N116" s="387">
        <f t="shared" si="10"/>
        <v>1499</v>
      </c>
      <c r="O116" s="387">
        <f t="shared" si="11"/>
        <v>-149900</v>
      </c>
      <c r="P116" s="387">
        <f t="shared" si="7"/>
        <v>-0.1499</v>
      </c>
      <c r="Q116" s="406"/>
    </row>
    <row r="117" spans="1:17" ht="18" customHeight="1">
      <c r="A117" s="422"/>
      <c r="B117" s="490" t="s">
        <v>200</v>
      </c>
      <c r="C117" s="443"/>
      <c r="D117" s="155"/>
      <c r="E117" s="155"/>
      <c r="F117" s="415"/>
      <c r="G117" s="452"/>
      <c r="H117" s="453"/>
      <c r="I117" s="387"/>
      <c r="J117" s="387"/>
      <c r="K117" s="387"/>
      <c r="L117" s="338"/>
      <c r="M117" s="387"/>
      <c r="N117" s="387"/>
      <c r="O117" s="387"/>
      <c r="P117" s="387"/>
      <c r="Q117" s="406"/>
    </row>
    <row r="118" spans="1:17" ht="18" customHeight="1">
      <c r="A118" s="422">
        <v>15</v>
      </c>
      <c r="B118" s="420" t="s">
        <v>201</v>
      </c>
      <c r="C118" s="443">
        <v>4865133</v>
      </c>
      <c r="D118" s="106" t="s">
        <v>13</v>
      </c>
      <c r="E118" s="119" t="s">
        <v>363</v>
      </c>
      <c r="F118" s="415">
        <v>100</v>
      </c>
      <c r="G118" s="452">
        <v>175277</v>
      </c>
      <c r="H118" s="453">
        <v>165942</v>
      </c>
      <c r="I118" s="387">
        <f t="shared" si="8"/>
        <v>9335</v>
      </c>
      <c r="J118" s="387">
        <f t="shared" si="9"/>
        <v>933500</v>
      </c>
      <c r="K118" s="387">
        <f t="shared" si="6"/>
        <v>0.9335</v>
      </c>
      <c r="L118" s="452">
        <v>36217</v>
      </c>
      <c r="M118" s="453">
        <v>36212</v>
      </c>
      <c r="N118" s="387">
        <f t="shared" si="10"/>
        <v>5</v>
      </c>
      <c r="O118" s="387">
        <f t="shared" si="11"/>
        <v>500</v>
      </c>
      <c r="P118" s="387">
        <f t="shared" si="7"/>
        <v>0.0005</v>
      </c>
      <c r="Q118" s="406"/>
    </row>
    <row r="119" spans="1:17" ht="18" customHeight="1">
      <c r="A119" s="422"/>
      <c r="B119" s="491" t="s">
        <v>202</v>
      </c>
      <c r="C119" s="443"/>
      <c r="D119" s="106"/>
      <c r="E119" s="155"/>
      <c r="F119" s="415"/>
      <c r="G119" s="634"/>
      <c r="H119" s="633"/>
      <c r="I119" s="387"/>
      <c r="J119" s="387"/>
      <c r="K119" s="387"/>
      <c r="L119" s="338"/>
      <c r="M119" s="387"/>
      <c r="N119" s="387"/>
      <c r="O119" s="387"/>
      <c r="P119" s="387"/>
      <c r="Q119" s="406"/>
    </row>
    <row r="120" spans="1:17" ht="18" customHeight="1">
      <c r="A120" s="422">
        <v>16</v>
      </c>
      <c r="B120" s="420" t="s">
        <v>186</v>
      </c>
      <c r="C120" s="443">
        <v>4865076</v>
      </c>
      <c r="D120" s="106" t="s">
        <v>13</v>
      </c>
      <c r="E120" s="119" t="s">
        <v>363</v>
      </c>
      <c r="F120" s="415">
        <v>-100</v>
      </c>
      <c r="G120" s="452">
        <v>871</v>
      </c>
      <c r="H120" s="453">
        <v>893</v>
      </c>
      <c r="I120" s="387">
        <f t="shared" si="8"/>
        <v>-22</v>
      </c>
      <c r="J120" s="387">
        <f t="shared" si="9"/>
        <v>2200</v>
      </c>
      <c r="K120" s="387">
        <f t="shared" si="6"/>
        <v>0.0022</v>
      </c>
      <c r="L120" s="452">
        <v>12636</v>
      </c>
      <c r="M120" s="453">
        <v>12619</v>
      </c>
      <c r="N120" s="387">
        <f t="shared" si="10"/>
        <v>17</v>
      </c>
      <c r="O120" s="387">
        <f t="shared" si="11"/>
        <v>-1700</v>
      </c>
      <c r="P120" s="387">
        <f t="shared" si="7"/>
        <v>-0.0017</v>
      </c>
      <c r="Q120" s="406"/>
    </row>
    <row r="121" spans="1:17" ht="18" customHeight="1">
      <c r="A121" s="422">
        <v>17</v>
      </c>
      <c r="B121" s="489" t="s">
        <v>203</v>
      </c>
      <c r="C121" s="443">
        <v>4865077</v>
      </c>
      <c r="D121" s="155" t="s">
        <v>13</v>
      </c>
      <c r="E121" s="119" t="s">
        <v>363</v>
      </c>
      <c r="F121" s="415">
        <v>-100</v>
      </c>
      <c r="G121" s="634"/>
      <c r="H121" s="639"/>
      <c r="I121" s="387">
        <f t="shared" si="8"/>
        <v>0</v>
      </c>
      <c r="J121" s="387">
        <f t="shared" si="9"/>
        <v>0</v>
      </c>
      <c r="K121" s="387">
        <f t="shared" si="6"/>
        <v>0</v>
      </c>
      <c r="L121" s="332"/>
      <c r="M121" s="363"/>
      <c r="N121" s="387">
        <f t="shared" si="10"/>
        <v>0</v>
      </c>
      <c r="O121" s="387">
        <f t="shared" si="11"/>
        <v>0</v>
      </c>
      <c r="P121" s="387">
        <f t="shared" si="7"/>
        <v>0</v>
      </c>
      <c r="Q121" s="406"/>
    </row>
    <row r="122" spans="1:17" ht="18" customHeight="1">
      <c r="A122" s="450"/>
      <c r="B122" s="490" t="s">
        <v>53</v>
      </c>
      <c r="C122" s="412"/>
      <c r="D122" s="95"/>
      <c r="E122" s="95"/>
      <c r="F122" s="415"/>
      <c r="G122" s="634"/>
      <c r="H122" s="633"/>
      <c r="I122" s="387"/>
      <c r="J122" s="387"/>
      <c r="K122" s="387"/>
      <c r="L122" s="338"/>
      <c r="M122" s="387"/>
      <c r="N122" s="387"/>
      <c r="O122" s="387"/>
      <c r="P122" s="387"/>
      <c r="Q122" s="406"/>
    </row>
    <row r="123" spans="1:17" ht="18" customHeight="1">
      <c r="A123" s="422">
        <v>18</v>
      </c>
      <c r="B123" s="492" t="s">
        <v>208</v>
      </c>
      <c r="C123" s="443">
        <v>4864824</v>
      </c>
      <c r="D123" s="119" t="s">
        <v>13</v>
      </c>
      <c r="E123" s="119" t="s">
        <v>363</v>
      </c>
      <c r="F123" s="415">
        <v>-100</v>
      </c>
      <c r="G123" s="452">
        <v>11244</v>
      </c>
      <c r="H123" s="453">
        <v>9895</v>
      </c>
      <c r="I123" s="387">
        <f t="shared" si="8"/>
        <v>1349</v>
      </c>
      <c r="J123" s="387">
        <f t="shared" si="9"/>
        <v>-134900</v>
      </c>
      <c r="K123" s="387">
        <f t="shared" si="6"/>
        <v>-0.1349</v>
      </c>
      <c r="L123" s="452">
        <v>58551</v>
      </c>
      <c r="M123" s="453">
        <v>58442</v>
      </c>
      <c r="N123" s="387">
        <f t="shared" si="10"/>
        <v>109</v>
      </c>
      <c r="O123" s="387">
        <f t="shared" si="11"/>
        <v>-10900</v>
      </c>
      <c r="P123" s="387">
        <f t="shared" si="7"/>
        <v>-0.0109</v>
      </c>
      <c r="Q123" s="406"/>
    </row>
    <row r="124" spans="1:17" ht="18" customHeight="1">
      <c r="A124" s="422"/>
      <c r="B124" s="491" t="s">
        <v>54</v>
      </c>
      <c r="C124" s="415"/>
      <c r="D124" s="106"/>
      <c r="E124" s="106"/>
      <c r="F124" s="415"/>
      <c r="G124" s="634"/>
      <c r="H124" s="633"/>
      <c r="I124" s="387"/>
      <c r="J124" s="387"/>
      <c r="K124" s="387"/>
      <c r="L124" s="338"/>
      <c r="M124" s="387"/>
      <c r="N124" s="387"/>
      <c r="O124" s="387"/>
      <c r="P124" s="387"/>
      <c r="Q124" s="406"/>
    </row>
    <row r="125" spans="1:17" ht="18" customHeight="1">
      <c r="A125" s="422"/>
      <c r="B125" s="491" t="s">
        <v>55</v>
      </c>
      <c r="C125" s="415"/>
      <c r="D125" s="106"/>
      <c r="E125" s="106"/>
      <c r="F125" s="415"/>
      <c r="G125" s="634"/>
      <c r="H125" s="633"/>
      <c r="I125" s="387"/>
      <c r="J125" s="387"/>
      <c r="K125" s="387"/>
      <c r="L125" s="338"/>
      <c r="M125" s="387"/>
      <c r="N125" s="387"/>
      <c r="O125" s="387"/>
      <c r="P125" s="387"/>
      <c r="Q125" s="406"/>
    </row>
    <row r="126" spans="1:17" ht="18" customHeight="1">
      <c r="A126" s="422"/>
      <c r="B126" s="491" t="s">
        <v>56</v>
      </c>
      <c r="C126" s="415"/>
      <c r="D126" s="106"/>
      <c r="E126" s="106"/>
      <c r="F126" s="415"/>
      <c r="G126" s="634"/>
      <c r="H126" s="633"/>
      <c r="I126" s="387"/>
      <c r="J126" s="387"/>
      <c r="K126" s="387"/>
      <c r="L126" s="338"/>
      <c r="M126" s="387"/>
      <c r="N126" s="387"/>
      <c r="O126" s="387"/>
      <c r="P126" s="387"/>
      <c r="Q126" s="406"/>
    </row>
    <row r="127" spans="1:17" ht="17.25" customHeight="1">
      <c r="A127" s="422">
        <v>19</v>
      </c>
      <c r="B127" s="489" t="s">
        <v>57</v>
      </c>
      <c r="C127" s="443">
        <v>4865090</v>
      </c>
      <c r="D127" s="155" t="s">
        <v>13</v>
      </c>
      <c r="E127" s="119" t="s">
        <v>363</v>
      </c>
      <c r="F127" s="415">
        <v>-100</v>
      </c>
      <c r="G127" s="452">
        <v>7648</v>
      </c>
      <c r="H127" s="453">
        <v>7474</v>
      </c>
      <c r="I127" s="387">
        <f>G127-H127</f>
        <v>174</v>
      </c>
      <c r="J127" s="387">
        <f t="shared" si="9"/>
        <v>-17400</v>
      </c>
      <c r="K127" s="387">
        <f t="shared" si="6"/>
        <v>-0.0174</v>
      </c>
      <c r="L127" s="452">
        <v>12074</v>
      </c>
      <c r="M127" s="453">
        <v>11502</v>
      </c>
      <c r="N127" s="387">
        <f>L127-M127</f>
        <v>572</v>
      </c>
      <c r="O127" s="387">
        <f t="shared" si="11"/>
        <v>-57200</v>
      </c>
      <c r="P127" s="387">
        <f t="shared" si="7"/>
        <v>-0.0572</v>
      </c>
      <c r="Q127" s="559"/>
    </row>
    <row r="128" spans="1:17" ht="18" customHeight="1">
      <c r="A128" s="422">
        <v>20</v>
      </c>
      <c r="B128" s="489" t="s">
        <v>58</v>
      </c>
      <c r="C128" s="443">
        <v>4902519</v>
      </c>
      <c r="D128" s="155" t="s">
        <v>13</v>
      </c>
      <c r="E128" s="119" t="s">
        <v>363</v>
      </c>
      <c r="F128" s="415">
        <v>-100</v>
      </c>
      <c r="G128" s="452">
        <v>9530</v>
      </c>
      <c r="H128" s="453">
        <v>9526</v>
      </c>
      <c r="I128" s="387">
        <f t="shared" si="8"/>
        <v>4</v>
      </c>
      <c r="J128" s="387">
        <f t="shared" si="9"/>
        <v>-400</v>
      </c>
      <c r="K128" s="387">
        <f t="shared" si="6"/>
        <v>-0.0004</v>
      </c>
      <c r="L128" s="452">
        <v>30605</v>
      </c>
      <c r="M128" s="453">
        <v>30456</v>
      </c>
      <c r="N128" s="387">
        <f t="shared" si="10"/>
        <v>149</v>
      </c>
      <c r="O128" s="387">
        <f t="shared" si="11"/>
        <v>-14900</v>
      </c>
      <c r="P128" s="387">
        <f t="shared" si="7"/>
        <v>-0.0149</v>
      </c>
      <c r="Q128" s="406"/>
    </row>
    <row r="129" spans="1:17" ht="18" customHeight="1">
      <c r="A129" s="422">
        <v>21</v>
      </c>
      <c r="B129" s="489" t="s">
        <v>59</v>
      </c>
      <c r="C129" s="443">
        <v>4902520</v>
      </c>
      <c r="D129" s="155" t="s">
        <v>13</v>
      </c>
      <c r="E129" s="119" t="s">
        <v>363</v>
      </c>
      <c r="F129" s="415">
        <v>-100</v>
      </c>
      <c r="G129" s="452">
        <v>13704</v>
      </c>
      <c r="H129" s="453">
        <v>13706</v>
      </c>
      <c r="I129" s="387">
        <f t="shared" si="8"/>
        <v>-2</v>
      </c>
      <c r="J129" s="387">
        <f t="shared" si="9"/>
        <v>200</v>
      </c>
      <c r="K129" s="387">
        <f t="shared" si="6"/>
        <v>0.0002</v>
      </c>
      <c r="L129" s="452">
        <v>35097</v>
      </c>
      <c r="M129" s="453">
        <v>35068</v>
      </c>
      <c r="N129" s="387">
        <f t="shared" si="10"/>
        <v>29</v>
      </c>
      <c r="O129" s="387">
        <f t="shared" si="11"/>
        <v>-2900</v>
      </c>
      <c r="P129" s="387">
        <f t="shared" si="7"/>
        <v>-0.0029</v>
      </c>
      <c r="Q129" s="406"/>
    </row>
    <row r="130" spans="1:17" ht="18" customHeight="1">
      <c r="A130" s="422"/>
      <c r="B130" s="489"/>
      <c r="C130" s="443"/>
      <c r="D130" s="155"/>
      <c r="E130" s="155"/>
      <c r="F130" s="415"/>
      <c r="G130" s="634"/>
      <c r="H130" s="633"/>
      <c r="I130" s="387"/>
      <c r="J130" s="387"/>
      <c r="K130" s="387"/>
      <c r="L130" s="338"/>
      <c r="M130" s="387"/>
      <c r="N130" s="387"/>
      <c r="O130" s="387"/>
      <c r="P130" s="387"/>
      <c r="Q130" s="406"/>
    </row>
    <row r="131" spans="1:17" ht="18" customHeight="1">
      <c r="A131" s="422"/>
      <c r="B131" s="490" t="s">
        <v>60</v>
      </c>
      <c r="C131" s="443"/>
      <c r="D131" s="155"/>
      <c r="E131" s="155"/>
      <c r="F131" s="415"/>
      <c r="G131" s="634"/>
      <c r="H131" s="633"/>
      <c r="I131" s="387"/>
      <c r="J131" s="387"/>
      <c r="K131" s="387"/>
      <c r="L131" s="338"/>
      <c r="M131" s="387"/>
      <c r="N131" s="387"/>
      <c r="O131" s="387"/>
      <c r="P131" s="387"/>
      <c r="Q131" s="406"/>
    </row>
    <row r="132" spans="1:17" ht="18" customHeight="1">
      <c r="A132" s="422">
        <v>22</v>
      </c>
      <c r="B132" s="489" t="s">
        <v>61</v>
      </c>
      <c r="C132" s="443">
        <v>4902521</v>
      </c>
      <c r="D132" s="155" t="s">
        <v>13</v>
      </c>
      <c r="E132" s="119" t="s">
        <v>363</v>
      </c>
      <c r="F132" s="415">
        <v>-100</v>
      </c>
      <c r="G132" s="452">
        <v>31897</v>
      </c>
      <c r="H132" s="453">
        <v>31643</v>
      </c>
      <c r="I132" s="387">
        <f t="shared" si="8"/>
        <v>254</v>
      </c>
      <c r="J132" s="387">
        <f t="shared" si="9"/>
        <v>-25400</v>
      </c>
      <c r="K132" s="387">
        <f t="shared" si="6"/>
        <v>-0.0254</v>
      </c>
      <c r="L132" s="452">
        <v>10523</v>
      </c>
      <c r="M132" s="453">
        <v>10420</v>
      </c>
      <c r="N132" s="387">
        <f t="shared" si="10"/>
        <v>103</v>
      </c>
      <c r="O132" s="387">
        <f t="shared" si="11"/>
        <v>-10300</v>
      </c>
      <c r="P132" s="387">
        <f t="shared" si="7"/>
        <v>-0.0103</v>
      </c>
      <c r="Q132" s="406"/>
    </row>
    <row r="133" spans="1:17" ht="18" customHeight="1">
      <c r="A133" s="422">
        <v>23</v>
      </c>
      <c r="B133" s="489" t="s">
        <v>62</v>
      </c>
      <c r="C133" s="443">
        <v>4902522</v>
      </c>
      <c r="D133" s="155" t="s">
        <v>13</v>
      </c>
      <c r="E133" s="119" t="s">
        <v>363</v>
      </c>
      <c r="F133" s="415">
        <v>-100</v>
      </c>
      <c r="G133" s="452">
        <v>840</v>
      </c>
      <c r="H133" s="453">
        <v>840</v>
      </c>
      <c r="I133" s="387">
        <f t="shared" si="8"/>
        <v>0</v>
      </c>
      <c r="J133" s="387">
        <f t="shared" si="9"/>
        <v>0</v>
      </c>
      <c r="K133" s="387">
        <f t="shared" si="6"/>
        <v>0</v>
      </c>
      <c r="L133" s="452">
        <v>185</v>
      </c>
      <c r="M133" s="453">
        <v>185</v>
      </c>
      <c r="N133" s="387">
        <f t="shared" si="10"/>
        <v>0</v>
      </c>
      <c r="O133" s="387">
        <f t="shared" si="11"/>
        <v>0</v>
      </c>
      <c r="P133" s="387">
        <f t="shared" si="7"/>
        <v>0</v>
      </c>
      <c r="Q133" s="406"/>
    </row>
    <row r="134" spans="1:17" ht="18" customHeight="1">
      <c r="A134" s="422">
        <v>24</v>
      </c>
      <c r="B134" s="489" t="s">
        <v>63</v>
      </c>
      <c r="C134" s="443">
        <v>4902523</v>
      </c>
      <c r="D134" s="155" t="s">
        <v>13</v>
      </c>
      <c r="E134" s="119" t="s">
        <v>363</v>
      </c>
      <c r="F134" s="415">
        <v>-100</v>
      </c>
      <c r="G134" s="452">
        <v>999815</v>
      </c>
      <c r="H134" s="453">
        <v>999815</v>
      </c>
      <c r="I134" s="387">
        <f t="shared" si="8"/>
        <v>0</v>
      </c>
      <c r="J134" s="387">
        <f t="shared" si="9"/>
        <v>0</v>
      </c>
      <c r="K134" s="387">
        <f t="shared" si="6"/>
        <v>0</v>
      </c>
      <c r="L134" s="452">
        <v>999943</v>
      </c>
      <c r="M134" s="453">
        <v>999943</v>
      </c>
      <c r="N134" s="387">
        <f t="shared" si="10"/>
        <v>0</v>
      </c>
      <c r="O134" s="387">
        <f t="shared" si="11"/>
        <v>0</v>
      </c>
      <c r="P134" s="387">
        <f t="shared" si="7"/>
        <v>0</v>
      </c>
      <c r="Q134" s="406"/>
    </row>
    <row r="135" spans="1:17" ht="18" customHeight="1">
      <c r="A135" s="422">
        <v>25</v>
      </c>
      <c r="B135" s="420" t="s">
        <v>64</v>
      </c>
      <c r="C135" s="415">
        <v>4902524</v>
      </c>
      <c r="D135" s="106" t="s">
        <v>13</v>
      </c>
      <c r="E135" s="119" t="s">
        <v>363</v>
      </c>
      <c r="F135" s="415">
        <v>-100</v>
      </c>
      <c r="G135" s="452">
        <v>0</v>
      </c>
      <c r="H135" s="453">
        <v>0</v>
      </c>
      <c r="I135" s="387">
        <f t="shared" si="8"/>
        <v>0</v>
      </c>
      <c r="J135" s="387">
        <f t="shared" si="9"/>
        <v>0</v>
      </c>
      <c r="K135" s="387">
        <f t="shared" si="6"/>
        <v>0</v>
      </c>
      <c r="L135" s="452">
        <v>0</v>
      </c>
      <c r="M135" s="453">
        <v>0</v>
      </c>
      <c r="N135" s="387">
        <f t="shared" si="10"/>
        <v>0</v>
      </c>
      <c r="O135" s="387">
        <f t="shared" si="11"/>
        <v>0</v>
      </c>
      <c r="P135" s="387">
        <f t="shared" si="7"/>
        <v>0</v>
      </c>
      <c r="Q135" s="406"/>
    </row>
    <row r="136" spans="1:17" ht="18" customHeight="1">
      <c r="A136" s="422">
        <v>26</v>
      </c>
      <c r="B136" s="420" t="s">
        <v>65</v>
      </c>
      <c r="C136" s="415">
        <v>4902525</v>
      </c>
      <c r="D136" s="106" t="s">
        <v>13</v>
      </c>
      <c r="E136" s="119" t="s">
        <v>363</v>
      </c>
      <c r="F136" s="415">
        <v>-100</v>
      </c>
      <c r="G136" s="452">
        <v>0</v>
      </c>
      <c r="H136" s="453">
        <v>0</v>
      </c>
      <c r="I136" s="387">
        <f t="shared" si="8"/>
        <v>0</v>
      </c>
      <c r="J136" s="387">
        <f t="shared" si="9"/>
        <v>0</v>
      </c>
      <c r="K136" s="387">
        <f t="shared" si="6"/>
        <v>0</v>
      </c>
      <c r="L136" s="452">
        <v>0</v>
      </c>
      <c r="M136" s="453">
        <v>0</v>
      </c>
      <c r="N136" s="387">
        <f t="shared" si="10"/>
        <v>0</v>
      </c>
      <c r="O136" s="387">
        <f t="shared" si="11"/>
        <v>0</v>
      </c>
      <c r="P136" s="387">
        <f t="shared" si="7"/>
        <v>0</v>
      </c>
      <c r="Q136" s="406"/>
    </row>
    <row r="137" spans="1:17" ht="18" customHeight="1">
      <c r="A137" s="422">
        <v>27</v>
      </c>
      <c r="B137" s="420" t="s">
        <v>66</v>
      </c>
      <c r="C137" s="415">
        <v>4902526</v>
      </c>
      <c r="D137" s="106" t="s">
        <v>13</v>
      </c>
      <c r="E137" s="119" t="s">
        <v>363</v>
      </c>
      <c r="F137" s="415">
        <v>-100</v>
      </c>
      <c r="G137" s="452">
        <v>15105</v>
      </c>
      <c r="H137" s="453">
        <v>14789</v>
      </c>
      <c r="I137" s="387">
        <f t="shared" si="8"/>
        <v>316</v>
      </c>
      <c r="J137" s="387">
        <f t="shared" si="9"/>
        <v>-31600</v>
      </c>
      <c r="K137" s="387">
        <f t="shared" si="6"/>
        <v>-0.0316</v>
      </c>
      <c r="L137" s="452">
        <v>10897</v>
      </c>
      <c r="M137" s="453">
        <v>10741</v>
      </c>
      <c r="N137" s="387">
        <f t="shared" si="10"/>
        <v>156</v>
      </c>
      <c r="O137" s="387">
        <f t="shared" si="11"/>
        <v>-15600</v>
      </c>
      <c r="P137" s="387">
        <f t="shared" si="7"/>
        <v>-0.0156</v>
      </c>
      <c r="Q137" s="406"/>
    </row>
    <row r="138" spans="1:17" ht="18" customHeight="1">
      <c r="A138" s="422">
        <v>28</v>
      </c>
      <c r="B138" s="420" t="s">
        <v>67</v>
      </c>
      <c r="C138" s="415">
        <v>4902527</v>
      </c>
      <c r="D138" s="106" t="s">
        <v>13</v>
      </c>
      <c r="E138" s="119" t="s">
        <v>363</v>
      </c>
      <c r="F138" s="415">
        <v>-100</v>
      </c>
      <c r="G138" s="452">
        <v>998171</v>
      </c>
      <c r="H138" s="453">
        <v>998171</v>
      </c>
      <c r="I138" s="387">
        <f t="shared" si="8"/>
        <v>0</v>
      </c>
      <c r="J138" s="387">
        <f t="shared" si="9"/>
        <v>0</v>
      </c>
      <c r="K138" s="387">
        <f t="shared" si="6"/>
        <v>0</v>
      </c>
      <c r="L138" s="452">
        <v>947</v>
      </c>
      <c r="M138" s="453">
        <v>947</v>
      </c>
      <c r="N138" s="387">
        <f t="shared" si="10"/>
        <v>0</v>
      </c>
      <c r="O138" s="387">
        <f t="shared" si="11"/>
        <v>0</v>
      </c>
      <c r="P138" s="387">
        <f t="shared" si="7"/>
        <v>0</v>
      </c>
      <c r="Q138" s="406"/>
    </row>
    <row r="139" spans="1:17" ht="18" customHeight="1">
      <c r="A139" s="422">
        <v>29</v>
      </c>
      <c r="B139" s="420" t="s">
        <v>149</v>
      </c>
      <c r="C139" s="415">
        <v>4902528</v>
      </c>
      <c r="D139" s="106" t="s">
        <v>13</v>
      </c>
      <c r="E139" s="119" t="s">
        <v>363</v>
      </c>
      <c r="F139" s="415">
        <v>-100</v>
      </c>
      <c r="G139" s="452">
        <v>11525</v>
      </c>
      <c r="H139" s="453">
        <v>11525</v>
      </c>
      <c r="I139" s="387">
        <f t="shared" si="8"/>
        <v>0</v>
      </c>
      <c r="J139" s="387">
        <f t="shared" si="9"/>
        <v>0</v>
      </c>
      <c r="K139" s="387">
        <f t="shared" si="6"/>
        <v>0</v>
      </c>
      <c r="L139" s="452">
        <v>4086</v>
      </c>
      <c r="M139" s="453">
        <v>4086</v>
      </c>
      <c r="N139" s="387">
        <f t="shared" si="10"/>
        <v>0</v>
      </c>
      <c r="O139" s="387">
        <f t="shared" si="11"/>
        <v>0</v>
      </c>
      <c r="P139" s="387">
        <f t="shared" si="7"/>
        <v>0</v>
      </c>
      <c r="Q139" s="406"/>
    </row>
    <row r="140" spans="1:17" ht="18" customHeight="1">
      <c r="A140" s="422"/>
      <c r="B140" s="420"/>
      <c r="C140" s="415"/>
      <c r="D140" s="106"/>
      <c r="E140" s="106"/>
      <c r="F140" s="415"/>
      <c r="G140" s="634"/>
      <c r="H140" s="633"/>
      <c r="I140" s="387"/>
      <c r="J140" s="387"/>
      <c r="K140" s="387"/>
      <c r="L140" s="338"/>
      <c r="M140" s="387"/>
      <c r="N140" s="387"/>
      <c r="O140" s="387"/>
      <c r="P140" s="387"/>
      <c r="Q140" s="406"/>
    </row>
    <row r="141" spans="1:17" ht="18" customHeight="1">
      <c r="A141" s="422"/>
      <c r="B141" s="491" t="s">
        <v>82</v>
      </c>
      <c r="C141" s="415"/>
      <c r="D141" s="106"/>
      <c r="E141" s="106"/>
      <c r="F141" s="415"/>
      <c r="G141" s="634"/>
      <c r="H141" s="633"/>
      <c r="I141" s="387"/>
      <c r="J141" s="387"/>
      <c r="K141" s="387"/>
      <c r="L141" s="338"/>
      <c r="M141" s="387"/>
      <c r="N141" s="387"/>
      <c r="O141" s="387"/>
      <c r="P141" s="387"/>
      <c r="Q141" s="406"/>
    </row>
    <row r="142" spans="1:17" ht="25.5" customHeight="1">
      <c r="A142" s="422">
        <v>30</v>
      </c>
      <c r="B142" s="420" t="s">
        <v>83</v>
      </c>
      <c r="C142" s="415">
        <v>4865087</v>
      </c>
      <c r="D142" s="106" t="s">
        <v>13</v>
      </c>
      <c r="E142" s="119" t="s">
        <v>363</v>
      </c>
      <c r="F142" s="415">
        <v>400</v>
      </c>
      <c r="G142" s="452">
        <v>4570</v>
      </c>
      <c r="H142" s="453">
        <v>4570</v>
      </c>
      <c r="I142" s="387">
        <f>G142-H142</f>
        <v>0</v>
      </c>
      <c r="J142" s="387">
        <f t="shared" si="9"/>
        <v>0</v>
      </c>
      <c r="K142" s="387">
        <f t="shared" si="6"/>
        <v>0</v>
      </c>
      <c r="L142" s="452">
        <v>12609</v>
      </c>
      <c r="M142" s="453">
        <v>12608</v>
      </c>
      <c r="N142" s="387">
        <f>L142-M142</f>
        <v>1</v>
      </c>
      <c r="O142" s="387">
        <f t="shared" si="11"/>
        <v>400</v>
      </c>
      <c r="P142" s="387">
        <f t="shared" si="7"/>
        <v>0.0004</v>
      </c>
      <c r="Q142" s="714"/>
    </row>
    <row r="143" spans="1:17" ht="18" customHeight="1">
      <c r="A143" s="422">
        <v>31</v>
      </c>
      <c r="B143" s="420" t="s">
        <v>84</v>
      </c>
      <c r="C143" s="415">
        <v>4902516</v>
      </c>
      <c r="D143" s="106" t="s">
        <v>13</v>
      </c>
      <c r="E143" s="119" t="s">
        <v>363</v>
      </c>
      <c r="F143" s="415">
        <v>-100</v>
      </c>
      <c r="G143" s="452">
        <v>999305</v>
      </c>
      <c r="H143" s="453">
        <v>999305</v>
      </c>
      <c r="I143" s="387">
        <f t="shared" si="8"/>
        <v>0</v>
      </c>
      <c r="J143" s="387">
        <f t="shared" si="9"/>
        <v>0</v>
      </c>
      <c r="K143" s="387">
        <f t="shared" si="6"/>
        <v>0</v>
      </c>
      <c r="L143" s="452">
        <v>999292</v>
      </c>
      <c r="M143" s="453">
        <v>999157</v>
      </c>
      <c r="N143" s="387">
        <f t="shared" si="10"/>
        <v>135</v>
      </c>
      <c r="O143" s="387">
        <f t="shared" si="11"/>
        <v>-13500</v>
      </c>
      <c r="P143" s="387">
        <f t="shared" si="7"/>
        <v>-0.0135</v>
      </c>
      <c r="Q143" s="406"/>
    </row>
    <row r="144" spans="1:17" ht="15" customHeight="1" thickBot="1">
      <c r="A144" s="31"/>
      <c r="B144" s="32"/>
      <c r="C144" s="32"/>
      <c r="D144" s="32"/>
      <c r="E144" s="32"/>
      <c r="F144" s="32"/>
      <c r="G144" s="641"/>
      <c r="H144" s="642"/>
      <c r="I144" s="32"/>
      <c r="J144" s="32"/>
      <c r="K144" s="64"/>
      <c r="L144" s="31"/>
      <c r="M144" s="32"/>
      <c r="N144" s="32"/>
      <c r="O144" s="32"/>
      <c r="P144" s="64"/>
      <c r="Q144" s="185"/>
    </row>
    <row r="145" ht="13.5" thickTop="1"/>
    <row r="146" spans="1:16" ht="20.25">
      <c r="A146" s="189" t="s">
        <v>330</v>
      </c>
      <c r="K146" s="238">
        <f>SUM(K95:K144)</f>
        <v>-4.0363999999999995</v>
      </c>
      <c r="P146" s="238">
        <f>SUM(P95:P144)</f>
        <v>-0.3625</v>
      </c>
    </row>
    <row r="147" spans="1:16" ht="12.75">
      <c r="A147" s="70"/>
      <c r="K147" s="19"/>
      <c r="P147" s="19"/>
    </row>
    <row r="148" spans="1:16" ht="12.75">
      <c r="A148" s="70"/>
      <c r="K148" s="19"/>
      <c r="P148" s="19"/>
    </row>
    <row r="149" spans="1:17" ht="18">
      <c r="A149" s="70"/>
      <c r="K149" s="19"/>
      <c r="P149" s="19"/>
      <c r="Q149" s="554" t="str">
        <f>NDPL!$Q$1</f>
        <v>NOVEMBER-2011</v>
      </c>
    </row>
    <row r="150" spans="1:16" ht="12.75">
      <c r="A150" s="70"/>
      <c r="K150" s="19"/>
      <c r="P150" s="19"/>
    </row>
    <row r="151" spans="1:16" ht="12.75">
      <c r="A151" s="70"/>
      <c r="K151" s="19"/>
      <c r="P151" s="19"/>
    </row>
    <row r="152" spans="1:16" ht="12.75">
      <c r="A152" s="70"/>
      <c r="K152" s="19"/>
      <c r="P152" s="19"/>
    </row>
    <row r="153" spans="1:11" ht="13.5" thickBot="1">
      <c r="A153" s="2"/>
      <c r="B153" s="8"/>
      <c r="C153" s="8"/>
      <c r="D153" s="66"/>
      <c r="E153" s="66"/>
      <c r="F153" s="24"/>
      <c r="G153" s="24"/>
      <c r="H153" s="24"/>
      <c r="I153" s="24"/>
      <c r="J153" s="24"/>
      <c r="K153" s="67"/>
    </row>
    <row r="154" spans="1:17" ht="27.75">
      <c r="A154" s="587" t="s">
        <v>206</v>
      </c>
      <c r="B154" s="178"/>
      <c r="C154" s="174"/>
      <c r="D154" s="174"/>
      <c r="E154" s="174"/>
      <c r="F154" s="234"/>
      <c r="G154" s="234"/>
      <c r="H154" s="234"/>
      <c r="I154" s="234"/>
      <c r="J154" s="234"/>
      <c r="K154" s="235"/>
      <c r="L154" s="59"/>
      <c r="M154" s="59"/>
      <c r="N154" s="59"/>
      <c r="O154" s="59"/>
      <c r="P154" s="59"/>
      <c r="Q154" s="60"/>
    </row>
    <row r="155" spans="1:17" ht="24.75" customHeight="1">
      <c r="A155" s="586" t="s">
        <v>332</v>
      </c>
      <c r="B155" s="68"/>
      <c r="C155" s="68"/>
      <c r="D155" s="68"/>
      <c r="E155" s="68"/>
      <c r="F155" s="68"/>
      <c r="G155" s="68"/>
      <c r="H155" s="68"/>
      <c r="I155" s="68"/>
      <c r="J155" s="68"/>
      <c r="K155" s="574">
        <f>K89</f>
        <v>7.708899690000001</v>
      </c>
      <c r="L155" s="349"/>
      <c r="M155" s="349"/>
      <c r="N155" s="349"/>
      <c r="O155" s="349"/>
      <c r="P155" s="574">
        <f>P89</f>
        <v>20.61301656</v>
      </c>
      <c r="Q155" s="61"/>
    </row>
    <row r="156" spans="1:17" ht="24.75" customHeight="1">
      <c r="A156" s="586" t="s">
        <v>331</v>
      </c>
      <c r="B156" s="68"/>
      <c r="C156" s="68"/>
      <c r="D156" s="68"/>
      <c r="E156" s="68"/>
      <c r="F156" s="68"/>
      <c r="G156" s="68"/>
      <c r="H156" s="68"/>
      <c r="I156" s="68"/>
      <c r="J156" s="68"/>
      <c r="K156" s="574">
        <f>K146</f>
        <v>-4.0363999999999995</v>
      </c>
      <c r="L156" s="349"/>
      <c r="M156" s="349"/>
      <c r="N156" s="349"/>
      <c r="O156" s="349"/>
      <c r="P156" s="574">
        <f>P146</f>
        <v>-0.3625</v>
      </c>
      <c r="Q156" s="61"/>
    </row>
    <row r="157" spans="1:17" ht="24.75" customHeight="1">
      <c r="A157" s="586" t="s">
        <v>333</v>
      </c>
      <c r="B157" s="68"/>
      <c r="C157" s="68"/>
      <c r="D157" s="68"/>
      <c r="E157" s="68"/>
      <c r="F157" s="68"/>
      <c r="G157" s="68"/>
      <c r="H157" s="68"/>
      <c r="I157" s="68"/>
      <c r="J157" s="68"/>
      <c r="K157" s="574">
        <f>'ROHTAK ROAD'!K44</f>
        <v>0.23260000000000003</v>
      </c>
      <c r="L157" s="349"/>
      <c r="M157" s="349"/>
      <c r="N157" s="349"/>
      <c r="O157" s="349"/>
      <c r="P157" s="574">
        <f>'ROHTAK ROAD'!P44</f>
        <v>0.4441</v>
      </c>
      <c r="Q157" s="61"/>
    </row>
    <row r="158" spans="1:17" ht="24.75" customHeight="1">
      <c r="A158" s="586" t="s">
        <v>334</v>
      </c>
      <c r="B158" s="68"/>
      <c r="C158" s="68"/>
      <c r="D158" s="68"/>
      <c r="E158" s="68"/>
      <c r="F158" s="68"/>
      <c r="G158" s="68"/>
      <c r="H158" s="68"/>
      <c r="I158" s="68"/>
      <c r="J158" s="68"/>
      <c r="K158" s="574">
        <f>-MES!K39</f>
        <v>-0.27035</v>
      </c>
      <c r="L158" s="349"/>
      <c r="M158" s="349"/>
      <c r="N158" s="349"/>
      <c r="O158" s="349"/>
      <c r="P158" s="574">
        <f>-MES!P39</f>
        <v>-0.0782</v>
      </c>
      <c r="Q158" s="61"/>
    </row>
    <row r="159" spans="1:17" ht="29.25" customHeight="1" thickBot="1">
      <c r="A159" s="588" t="s">
        <v>207</v>
      </c>
      <c r="B159" s="236"/>
      <c r="C159" s="237"/>
      <c r="D159" s="237"/>
      <c r="E159" s="237"/>
      <c r="F159" s="237"/>
      <c r="G159" s="237"/>
      <c r="H159" s="237"/>
      <c r="I159" s="237"/>
      <c r="J159" s="237"/>
      <c r="K159" s="589">
        <f>SUM(K155:K158)</f>
        <v>3.6347496900000014</v>
      </c>
      <c r="L159" s="575"/>
      <c r="M159" s="575"/>
      <c r="N159" s="575"/>
      <c r="O159" s="575"/>
      <c r="P159" s="589">
        <f>SUM(P155:P158)</f>
        <v>20.616416559999998</v>
      </c>
      <c r="Q159" s="190"/>
    </row>
    <row r="164" ht="13.5" thickBot="1"/>
    <row r="165" spans="1:17" ht="12.75">
      <c r="A165" s="275"/>
      <c r="B165" s="276"/>
      <c r="C165" s="276"/>
      <c r="D165" s="276"/>
      <c r="E165" s="276"/>
      <c r="F165" s="276"/>
      <c r="G165" s="276"/>
      <c r="H165" s="59"/>
      <c r="I165" s="59"/>
      <c r="J165" s="59"/>
      <c r="K165" s="59"/>
      <c r="L165" s="59"/>
      <c r="M165" s="59"/>
      <c r="N165" s="59"/>
      <c r="O165" s="59"/>
      <c r="P165" s="59"/>
      <c r="Q165" s="60"/>
    </row>
    <row r="166" spans="1:17" ht="26.25">
      <c r="A166" s="578" t="s">
        <v>344</v>
      </c>
      <c r="B166" s="267"/>
      <c r="C166" s="267"/>
      <c r="D166" s="267"/>
      <c r="E166" s="267"/>
      <c r="F166" s="267"/>
      <c r="G166" s="267"/>
      <c r="H166" s="21"/>
      <c r="I166" s="21"/>
      <c r="J166" s="21"/>
      <c r="K166" s="21"/>
      <c r="L166" s="21"/>
      <c r="M166" s="21"/>
      <c r="N166" s="21"/>
      <c r="O166" s="21"/>
      <c r="P166" s="21"/>
      <c r="Q166" s="61"/>
    </row>
    <row r="167" spans="1:17" ht="12.75">
      <c r="A167" s="277"/>
      <c r="B167" s="267"/>
      <c r="C167" s="267"/>
      <c r="D167" s="267"/>
      <c r="E167" s="267"/>
      <c r="F167" s="267"/>
      <c r="G167" s="267"/>
      <c r="H167" s="21"/>
      <c r="I167" s="21"/>
      <c r="J167" s="21"/>
      <c r="K167" s="21"/>
      <c r="L167" s="21"/>
      <c r="M167" s="21"/>
      <c r="N167" s="21"/>
      <c r="O167" s="21"/>
      <c r="P167" s="21"/>
      <c r="Q167" s="61"/>
    </row>
    <row r="168" spans="1:17" ht="15.75">
      <c r="A168" s="278"/>
      <c r="B168" s="279"/>
      <c r="C168" s="279"/>
      <c r="D168" s="279"/>
      <c r="E168" s="279"/>
      <c r="F168" s="279"/>
      <c r="G168" s="279"/>
      <c r="H168" s="21"/>
      <c r="I168" s="21"/>
      <c r="J168" s="21"/>
      <c r="K168" s="321" t="s">
        <v>356</v>
      </c>
      <c r="L168" s="21"/>
      <c r="M168" s="21"/>
      <c r="N168" s="21"/>
      <c r="O168" s="21"/>
      <c r="P168" s="321" t="s">
        <v>357</v>
      </c>
      <c r="Q168" s="61"/>
    </row>
    <row r="169" spans="1:17" ht="12.75">
      <c r="A169" s="280"/>
      <c r="B169" s="163"/>
      <c r="C169" s="163"/>
      <c r="D169" s="163"/>
      <c r="E169" s="163"/>
      <c r="F169" s="163"/>
      <c r="G169" s="163"/>
      <c r="H169" s="21"/>
      <c r="I169" s="21"/>
      <c r="J169" s="21"/>
      <c r="K169" s="21"/>
      <c r="L169" s="21"/>
      <c r="M169" s="21"/>
      <c r="N169" s="21"/>
      <c r="O169" s="21"/>
      <c r="P169" s="21"/>
      <c r="Q169" s="61"/>
    </row>
    <row r="170" spans="1:17" ht="12.75">
      <c r="A170" s="280"/>
      <c r="B170" s="163"/>
      <c r="C170" s="163"/>
      <c r="D170" s="163"/>
      <c r="E170" s="163"/>
      <c r="F170" s="163"/>
      <c r="G170" s="163"/>
      <c r="H170" s="21"/>
      <c r="I170" s="21"/>
      <c r="J170" s="21"/>
      <c r="K170" s="21"/>
      <c r="L170" s="21"/>
      <c r="M170" s="21"/>
      <c r="N170" s="21"/>
      <c r="O170" s="21"/>
      <c r="P170" s="21"/>
      <c r="Q170" s="61"/>
    </row>
    <row r="171" spans="1:17" ht="23.25">
      <c r="A171" s="576" t="s">
        <v>347</v>
      </c>
      <c r="B171" s="268"/>
      <c r="C171" s="268"/>
      <c r="D171" s="269"/>
      <c r="E171" s="269"/>
      <c r="F171" s="270"/>
      <c r="G171" s="269"/>
      <c r="H171" s="21"/>
      <c r="I171" s="21"/>
      <c r="J171" s="21"/>
      <c r="K171" s="581">
        <f>K159</f>
        <v>3.6347496900000014</v>
      </c>
      <c r="L171" s="579" t="s">
        <v>345</v>
      </c>
      <c r="M171" s="527"/>
      <c r="N171" s="527"/>
      <c r="O171" s="527"/>
      <c r="P171" s="581">
        <f>P159</f>
        <v>20.616416559999998</v>
      </c>
      <c r="Q171" s="583" t="s">
        <v>345</v>
      </c>
    </row>
    <row r="172" spans="1:17" ht="23.25">
      <c r="A172" s="285"/>
      <c r="B172" s="271"/>
      <c r="C172" s="271"/>
      <c r="D172" s="267"/>
      <c r="E172" s="267"/>
      <c r="F172" s="272"/>
      <c r="G172" s="267"/>
      <c r="H172" s="21"/>
      <c r="I172" s="21"/>
      <c r="J172" s="21"/>
      <c r="K172" s="527"/>
      <c r="L172" s="580"/>
      <c r="M172" s="527"/>
      <c r="N172" s="527"/>
      <c r="O172" s="527"/>
      <c r="P172" s="527"/>
      <c r="Q172" s="584"/>
    </row>
    <row r="173" spans="1:17" ht="23.25">
      <c r="A173" s="577" t="s">
        <v>346</v>
      </c>
      <c r="B173" s="273"/>
      <c r="C173" s="53"/>
      <c r="D173" s="267"/>
      <c r="E173" s="267"/>
      <c r="F173" s="274"/>
      <c r="G173" s="269"/>
      <c r="H173" s="21"/>
      <c r="I173" s="21"/>
      <c r="J173" s="21"/>
      <c r="K173" s="527">
        <f>-'STEPPED UP GENCO'!K46</f>
        <v>0.3531796064</v>
      </c>
      <c r="L173" s="579" t="s">
        <v>345</v>
      </c>
      <c r="M173" s="527"/>
      <c r="N173" s="527"/>
      <c r="O173" s="527"/>
      <c r="P173" s="581">
        <f>-'STEPPED UP GENCO'!P46</f>
        <v>2.6584125008</v>
      </c>
      <c r="Q173" s="583" t="s">
        <v>345</v>
      </c>
    </row>
    <row r="174" spans="1:17" ht="15">
      <c r="A174" s="281"/>
      <c r="B174" s="21"/>
      <c r="C174" s="21"/>
      <c r="D174" s="21"/>
      <c r="E174" s="21"/>
      <c r="F174" s="21"/>
      <c r="G174" s="21"/>
      <c r="H174" s="21"/>
      <c r="I174" s="21"/>
      <c r="J174" s="21"/>
      <c r="K174" s="21"/>
      <c r="L174" s="266"/>
      <c r="M174" s="21"/>
      <c r="N174" s="21"/>
      <c r="O174" s="21"/>
      <c r="P174" s="21"/>
      <c r="Q174" s="585"/>
    </row>
    <row r="175" spans="1:17" ht="15">
      <c r="A175" s="281"/>
      <c r="B175" s="21"/>
      <c r="C175" s="21"/>
      <c r="D175" s="21"/>
      <c r="E175" s="21"/>
      <c r="F175" s="21"/>
      <c r="G175" s="21"/>
      <c r="H175" s="21"/>
      <c r="I175" s="21"/>
      <c r="J175" s="21"/>
      <c r="K175" s="21"/>
      <c r="L175" s="266"/>
      <c r="M175" s="21"/>
      <c r="N175" s="21"/>
      <c r="O175" s="21"/>
      <c r="P175" s="21"/>
      <c r="Q175" s="585"/>
    </row>
    <row r="176" spans="1:17" ht="15">
      <c r="A176" s="281"/>
      <c r="B176" s="21"/>
      <c r="C176" s="21"/>
      <c r="D176" s="21"/>
      <c r="E176" s="21"/>
      <c r="F176" s="21"/>
      <c r="G176" s="21"/>
      <c r="H176" s="21"/>
      <c r="I176" s="21"/>
      <c r="J176" s="21"/>
      <c r="K176" s="21"/>
      <c r="L176" s="266"/>
      <c r="M176" s="21"/>
      <c r="N176" s="21"/>
      <c r="O176" s="21"/>
      <c r="P176" s="21"/>
      <c r="Q176" s="585"/>
    </row>
    <row r="177" spans="1:17" ht="23.25">
      <c r="A177" s="281"/>
      <c r="B177" s="21"/>
      <c r="C177" s="21"/>
      <c r="D177" s="21"/>
      <c r="E177" s="21"/>
      <c r="F177" s="21"/>
      <c r="G177" s="21"/>
      <c r="H177" s="268"/>
      <c r="I177" s="268"/>
      <c r="J177" s="287" t="s">
        <v>348</v>
      </c>
      <c r="K177" s="582">
        <f>SUM(K171:K176)</f>
        <v>3.9879292964000013</v>
      </c>
      <c r="L177" s="287" t="s">
        <v>345</v>
      </c>
      <c r="M177" s="527"/>
      <c r="N177" s="527"/>
      <c r="O177" s="527"/>
      <c r="P177" s="582">
        <f>SUM(P171:P176)</f>
        <v>23.2748290608</v>
      </c>
      <c r="Q177" s="287" t="s">
        <v>345</v>
      </c>
    </row>
    <row r="178" spans="1:17" ht="13.5" thickBot="1">
      <c r="A178" s="282"/>
      <c r="B178" s="62"/>
      <c r="C178" s="62"/>
      <c r="D178" s="62"/>
      <c r="E178" s="62"/>
      <c r="F178" s="62"/>
      <c r="G178" s="62"/>
      <c r="H178" s="62"/>
      <c r="I178" s="62"/>
      <c r="J178" s="62"/>
      <c r="K178" s="62"/>
      <c r="L178" s="62"/>
      <c r="M178" s="62"/>
      <c r="N178" s="62"/>
      <c r="O178" s="62"/>
      <c r="P178" s="62"/>
      <c r="Q178" s="190"/>
    </row>
  </sheetData>
  <sheetProtection/>
  <mergeCells count="1">
    <mergeCell ref="Q104:Q105"/>
  </mergeCells>
  <printOptions horizontalCentered="1"/>
  <pageMargins left="0.25" right="0.25" top="0.35" bottom="0.43" header="0.5" footer="0.5"/>
  <pageSetup horizontalDpi="600" verticalDpi="600" orientation="landscape" paperSize="9" scale="52" r:id="rId1"/>
  <rowBreaks count="3" manualBreakCount="3">
    <brk id="45" max="255" man="1"/>
    <brk id="90" min="1" max="16" man="1"/>
    <brk id="146" max="255" man="1"/>
  </rowBreaks>
  <colBreaks count="1" manualBreakCount="1">
    <brk id="1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W78"/>
  <sheetViews>
    <sheetView view="pageBreakPreview" zoomScale="55" zoomScaleNormal="70" zoomScaleSheetLayoutView="55" zoomScalePageLayoutView="50" workbookViewId="0" topLeftCell="A46">
      <selection activeCell="L31" sqref="L31"/>
    </sheetView>
  </sheetViews>
  <sheetFormatPr defaultColWidth="9.140625" defaultRowHeight="12.75"/>
  <cols>
    <col min="1" max="1" width="4.140625" style="0" customWidth="1"/>
    <col min="2" max="2" width="18.00390625" style="0" customWidth="1"/>
    <col min="3" max="3" width="9.7109375" style="0" customWidth="1"/>
    <col min="5" max="5" width="15.421875" style="0" customWidth="1"/>
    <col min="6" max="6" width="6.8515625" style="0" customWidth="1"/>
    <col min="7" max="7" width="13.00390625" style="0" customWidth="1"/>
    <col min="8" max="8" width="12.421875" style="0" customWidth="1"/>
    <col min="9" max="9" width="9.421875" style="0" bestFit="1" customWidth="1"/>
    <col min="10" max="10" width="12.421875" style="0" customWidth="1"/>
    <col min="11" max="11" width="13.7109375" style="0" customWidth="1"/>
    <col min="12" max="12" width="14.421875" style="0" customWidth="1"/>
    <col min="13" max="13" width="14.28125" style="0" customWidth="1"/>
    <col min="14" max="14" width="9.421875" style="0" bestFit="1" customWidth="1"/>
    <col min="15" max="15" width="12.28125" style="0" customWidth="1"/>
    <col min="16" max="16" width="14.28125" style="0" customWidth="1"/>
    <col min="17" max="17" width="20.57421875" style="0" customWidth="1"/>
  </cols>
  <sheetData>
    <row r="1" spans="1:17" ht="26.25">
      <c r="A1" s="1" t="s">
        <v>253</v>
      </c>
      <c r="Q1" s="223" t="str">
        <f>NDPL!Q1</f>
        <v>NOVEMBER-2011</v>
      </c>
    </row>
    <row r="2" ht="18.75" customHeight="1">
      <c r="A2" s="99" t="s">
        <v>254</v>
      </c>
    </row>
    <row r="3" ht="23.25">
      <c r="A3" s="228" t="s">
        <v>227</v>
      </c>
    </row>
    <row r="4" spans="1:16" ht="24" thickBot="1">
      <c r="A4" s="544" t="s">
        <v>228</v>
      </c>
      <c r="G4" s="21"/>
      <c r="H4" s="21"/>
      <c r="I4" s="58" t="s">
        <v>8</v>
      </c>
      <c r="J4" s="21"/>
      <c r="K4" s="21"/>
      <c r="L4" s="21"/>
      <c r="M4" s="21"/>
      <c r="N4" s="58" t="s">
        <v>7</v>
      </c>
      <c r="O4" s="21"/>
      <c r="P4" s="21"/>
    </row>
    <row r="5" spans="1:17" ht="62.25" customHeight="1" thickBot="1" thickTop="1">
      <c r="A5" s="43" t="s">
        <v>9</v>
      </c>
      <c r="B5" s="40" t="s">
        <v>10</v>
      </c>
      <c r="C5" s="41" t="s">
        <v>1</v>
      </c>
      <c r="D5" s="41" t="s">
        <v>2</v>
      </c>
      <c r="E5" s="41" t="s">
        <v>3</v>
      </c>
      <c r="F5" s="41" t="s">
        <v>11</v>
      </c>
      <c r="G5" s="43" t="str">
        <f>NDPL!G5</f>
        <v>FINAL READING 01/12/11</v>
      </c>
      <c r="H5" s="41" t="str">
        <f>NDPL!H5</f>
        <v>INTIAL READING 01/11/11</v>
      </c>
      <c r="I5" s="41" t="s">
        <v>4</v>
      </c>
      <c r="J5" s="41" t="s">
        <v>5</v>
      </c>
      <c r="K5" s="41" t="s">
        <v>6</v>
      </c>
      <c r="L5" s="43" t="str">
        <f>NDPL!G5</f>
        <v>FINAL READING 01/12/11</v>
      </c>
      <c r="M5" s="41" t="str">
        <f>NDPL!H5</f>
        <v>INTIAL READING 01/11/11</v>
      </c>
      <c r="N5" s="41" t="s">
        <v>4</v>
      </c>
      <c r="O5" s="41" t="s">
        <v>5</v>
      </c>
      <c r="P5" s="41" t="s">
        <v>6</v>
      </c>
      <c r="Q5" s="219" t="s">
        <v>326</v>
      </c>
    </row>
    <row r="6" ht="14.25" thickBot="1" thickTop="1"/>
    <row r="7" spans="1:17" ht="18" customHeight="1" thickTop="1">
      <c r="A7" s="191"/>
      <c r="B7" s="192" t="s">
        <v>209</v>
      </c>
      <c r="C7" s="193"/>
      <c r="D7" s="193"/>
      <c r="E7" s="193"/>
      <c r="F7" s="193"/>
      <c r="G7" s="73"/>
      <c r="H7" s="74"/>
      <c r="I7" s="644"/>
      <c r="J7" s="644"/>
      <c r="K7" s="644"/>
      <c r="L7" s="75"/>
      <c r="M7" s="74"/>
      <c r="N7" s="74"/>
      <c r="O7" s="74"/>
      <c r="P7" s="74"/>
      <c r="Q7" s="183"/>
    </row>
    <row r="8" spans="1:17" ht="18" customHeight="1">
      <c r="A8" s="194"/>
      <c r="B8" s="195" t="s">
        <v>114</v>
      </c>
      <c r="C8" s="196"/>
      <c r="D8" s="197"/>
      <c r="E8" s="198"/>
      <c r="F8" s="199"/>
      <c r="G8" s="79"/>
      <c r="H8" s="80"/>
      <c r="I8" s="645"/>
      <c r="J8" s="645"/>
      <c r="K8" s="645"/>
      <c r="L8" s="82"/>
      <c r="M8" s="80"/>
      <c r="N8" s="81"/>
      <c r="O8" s="81"/>
      <c r="P8" s="81"/>
      <c r="Q8" s="184"/>
    </row>
    <row r="9" spans="1:17" ht="18">
      <c r="A9" s="194">
        <v>1</v>
      </c>
      <c r="B9" s="195" t="s">
        <v>115</v>
      </c>
      <c r="C9" s="196">
        <v>4865136</v>
      </c>
      <c r="D9" s="200" t="s">
        <v>13</v>
      </c>
      <c r="E9" s="316" t="s">
        <v>363</v>
      </c>
      <c r="F9" s="201">
        <v>200</v>
      </c>
      <c r="G9" s="711">
        <v>19184</v>
      </c>
      <c r="H9" s="712">
        <v>17445</v>
      </c>
      <c r="I9" s="645">
        <f>G9-H9</f>
        <v>1739</v>
      </c>
      <c r="J9" s="645">
        <f aca="true" t="shared" si="0" ref="J9:J54">$F9*I9</f>
        <v>347800</v>
      </c>
      <c r="K9" s="645">
        <f aca="true" t="shared" si="1" ref="K9:K54">J9/1000000</f>
        <v>0.3478</v>
      </c>
      <c r="L9" s="711">
        <v>62309</v>
      </c>
      <c r="M9" s="712">
        <v>62307</v>
      </c>
      <c r="N9" s="645">
        <f>L9-M9</f>
        <v>2</v>
      </c>
      <c r="O9" s="645">
        <f aca="true" t="shared" si="2" ref="O9:O54">$F9*N9</f>
        <v>400</v>
      </c>
      <c r="P9" s="645">
        <f aca="true" t="shared" si="3" ref="P9:P54">O9/1000000</f>
        <v>0.0004</v>
      </c>
      <c r="Q9" s="597"/>
    </row>
    <row r="10" spans="1:17" ht="18" customHeight="1">
      <c r="A10" s="194">
        <v>2</v>
      </c>
      <c r="B10" s="195" t="s">
        <v>116</v>
      </c>
      <c r="C10" s="196">
        <v>4865137</v>
      </c>
      <c r="D10" s="200" t="s">
        <v>13</v>
      </c>
      <c r="E10" s="316" t="s">
        <v>363</v>
      </c>
      <c r="F10" s="201">
        <v>100</v>
      </c>
      <c r="G10" s="452">
        <v>23609</v>
      </c>
      <c r="H10" s="453">
        <v>21587</v>
      </c>
      <c r="I10" s="645">
        <f aca="true" t="shared" si="4" ref="I10:I54">G10-H10</f>
        <v>2022</v>
      </c>
      <c r="J10" s="645">
        <f t="shared" si="0"/>
        <v>202200</v>
      </c>
      <c r="K10" s="645">
        <f t="shared" si="1"/>
        <v>0.2022</v>
      </c>
      <c r="L10" s="452">
        <v>121060</v>
      </c>
      <c r="M10" s="453">
        <v>121060</v>
      </c>
      <c r="N10" s="633">
        <f aca="true" t="shared" si="5" ref="N10:N54">L10-M10</f>
        <v>0</v>
      </c>
      <c r="O10" s="633">
        <f t="shared" si="2"/>
        <v>0</v>
      </c>
      <c r="P10" s="633">
        <f t="shared" si="3"/>
        <v>0</v>
      </c>
      <c r="Q10" s="184"/>
    </row>
    <row r="11" spans="1:17" ht="18" customHeight="1">
      <c r="A11" s="194">
        <v>3</v>
      </c>
      <c r="B11" s="195" t="s">
        <v>117</v>
      </c>
      <c r="C11" s="196">
        <v>4865138</v>
      </c>
      <c r="D11" s="200" t="s">
        <v>13</v>
      </c>
      <c r="E11" s="316" t="s">
        <v>363</v>
      </c>
      <c r="F11" s="201">
        <v>100</v>
      </c>
      <c r="G11" s="452">
        <v>992335</v>
      </c>
      <c r="H11" s="453">
        <v>993256</v>
      </c>
      <c r="I11" s="645">
        <f>G11-H11</f>
        <v>-921</v>
      </c>
      <c r="J11" s="645">
        <f t="shared" si="0"/>
        <v>-92100</v>
      </c>
      <c r="K11" s="645">
        <f t="shared" si="1"/>
        <v>-0.0921</v>
      </c>
      <c r="L11" s="452">
        <v>4243</v>
      </c>
      <c r="M11" s="453">
        <v>4243</v>
      </c>
      <c r="N11" s="633">
        <f>L11-M11</f>
        <v>0</v>
      </c>
      <c r="O11" s="633">
        <f t="shared" si="2"/>
        <v>0</v>
      </c>
      <c r="P11" s="633">
        <f t="shared" si="3"/>
        <v>0</v>
      </c>
      <c r="Q11" s="184"/>
    </row>
    <row r="12" spans="1:17" ht="39" customHeight="1">
      <c r="A12" s="194">
        <v>3</v>
      </c>
      <c r="B12" s="722" t="s">
        <v>117</v>
      </c>
      <c r="C12" s="723">
        <v>4865138</v>
      </c>
      <c r="D12" s="724" t="s">
        <v>13</v>
      </c>
      <c r="E12" s="726" t="s">
        <v>363</v>
      </c>
      <c r="F12" s="725">
        <v>200</v>
      </c>
      <c r="G12" s="746">
        <v>991807</v>
      </c>
      <c r="H12" s="747">
        <v>992335</v>
      </c>
      <c r="I12" s="646">
        <f t="shared" si="4"/>
        <v>-528</v>
      </c>
      <c r="J12" s="646">
        <f t="shared" si="0"/>
        <v>-105600</v>
      </c>
      <c r="K12" s="646">
        <f t="shared" si="1"/>
        <v>-0.1056</v>
      </c>
      <c r="L12" s="746">
        <v>4243</v>
      </c>
      <c r="M12" s="747">
        <v>4243</v>
      </c>
      <c r="N12" s="646">
        <f t="shared" si="5"/>
        <v>0</v>
      </c>
      <c r="O12" s="646">
        <f t="shared" si="2"/>
        <v>0</v>
      </c>
      <c r="P12" s="646">
        <f t="shared" si="3"/>
        <v>0</v>
      </c>
      <c r="Q12" s="727" t="s">
        <v>413</v>
      </c>
    </row>
    <row r="13" spans="1:17" ht="18" customHeight="1">
      <c r="A13" s="194">
        <v>4</v>
      </c>
      <c r="B13" s="195" t="s">
        <v>118</v>
      </c>
      <c r="C13" s="196">
        <v>4865139</v>
      </c>
      <c r="D13" s="200" t="s">
        <v>13</v>
      </c>
      <c r="E13" s="316" t="s">
        <v>363</v>
      </c>
      <c r="F13" s="201">
        <v>100</v>
      </c>
      <c r="G13" s="452">
        <v>35172</v>
      </c>
      <c r="H13" s="453">
        <v>29645</v>
      </c>
      <c r="I13" s="645">
        <f t="shared" si="4"/>
        <v>5527</v>
      </c>
      <c r="J13" s="645">
        <f t="shared" si="0"/>
        <v>552700</v>
      </c>
      <c r="K13" s="645">
        <f t="shared" si="1"/>
        <v>0.5527</v>
      </c>
      <c r="L13" s="452">
        <v>80036</v>
      </c>
      <c r="M13" s="453">
        <v>80033</v>
      </c>
      <c r="N13" s="633">
        <f t="shared" si="5"/>
        <v>3</v>
      </c>
      <c r="O13" s="633">
        <f t="shared" si="2"/>
        <v>300</v>
      </c>
      <c r="P13" s="633">
        <f t="shared" si="3"/>
        <v>0.0003</v>
      </c>
      <c r="Q13" s="184"/>
    </row>
    <row r="14" spans="1:17" ht="18" customHeight="1">
      <c r="A14" s="194">
        <v>5</v>
      </c>
      <c r="B14" s="195" t="s">
        <v>119</v>
      </c>
      <c r="C14" s="196">
        <v>4864948</v>
      </c>
      <c r="D14" s="200" t="s">
        <v>13</v>
      </c>
      <c r="E14" s="316" t="s">
        <v>363</v>
      </c>
      <c r="F14" s="201">
        <v>1000</v>
      </c>
      <c r="G14" s="452">
        <v>63548</v>
      </c>
      <c r="H14" s="453">
        <v>60725</v>
      </c>
      <c r="I14" s="645">
        <f t="shared" si="4"/>
        <v>2823</v>
      </c>
      <c r="J14" s="645">
        <f t="shared" si="0"/>
        <v>2823000</v>
      </c>
      <c r="K14" s="645">
        <f t="shared" si="1"/>
        <v>2.823</v>
      </c>
      <c r="L14" s="452">
        <v>232</v>
      </c>
      <c r="M14" s="453">
        <v>232</v>
      </c>
      <c r="N14" s="633">
        <f t="shared" si="5"/>
        <v>0</v>
      </c>
      <c r="O14" s="633">
        <f t="shared" si="2"/>
        <v>0</v>
      </c>
      <c r="P14" s="633">
        <f t="shared" si="3"/>
        <v>0</v>
      </c>
      <c r="Q14" s="184"/>
    </row>
    <row r="15" spans="1:17" ht="18" customHeight="1">
      <c r="A15" s="194">
        <v>6</v>
      </c>
      <c r="B15" s="195" t="s">
        <v>393</v>
      </c>
      <c r="C15" s="196">
        <v>4864949</v>
      </c>
      <c r="D15" s="200" t="s">
        <v>13</v>
      </c>
      <c r="E15" s="316" t="s">
        <v>363</v>
      </c>
      <c r="F15" s="201">
        <v>1000</v>
      </c>
      <c r="G15" s="452">
        <v>1240</v>
      </c>
      <c r="H15" s="453">
        <v>1163</v>
      </c>
      <c r="I15" s="645">
        <f>G15-H15</f>
        <v>77</v>
      </c>
      <c r="J15" s="645">
        <f t="shared" si="0"/>
        <v>77000</v>
      </c>
      <c r="K15" s="645">
        <f t="shared" si="1"/>
        <v>0.077</v>
      </c>
      <c r="L15" s="452">
        <v>53</v>
      </c>
      <c r="M15" s="453">
        <v>53</v>
      </c>
      <c r="N15" s="633">
        <f>L15-M15</f>
        <v>0</v>
      </c>
      <c r="O15" s="633">
        <f t="shared" si="2"/>
        <v>0</v>
      </c>
      <c r="P15" s="633">
        <f t="shared" si="3"/>
        <v>0</v>
      </c>
      <c r="Q15" s="598"/>
    </row>
    <row r="16" spans="1:17" ht="18" customHeight="1">
      <c r="A16" s="194">
        <v>7</v>
      </c>
      <c r="B16" s="497" t="s">
        <v>379</v>
      </c>
      <c r="C16" s="502">
        <v>5128434</v>
      </c>
      <c r="D16" s="200" t="s">
        <v>13</v>
      </c>
      <c r="E16" s="316" t="s">
        <v>363</v>
      </c>
      <c r="F16" s="511">
        <v>800</v>
      </c>
      <c r="G16" s="452">
        <v>998552</v>
      </c>
      <c r="H16" s="453">
        <v>999470</v>
      </c>
      <c r="I16" s="645">
        <f>G16-H16</f>
        <v>-918</v>
      </c>
      <c r="J16" s="645">
        <f t="shared" si="0"/>
        <v>-734400</v>
      </c>
      <c r="K16" s="645">
        <f t="shared" si="1"/>
        <v>-0.7344</v>
      </c>
      <c r="L16" s="452">
        <v>998661</v>
      </c>
      <c r="M16" s="453">
        <v>998713</v>
      </c>
      <c r="N16" s="633">
        <f>L16-M16</f>
        <v>-52</v>
      </c>
      <c r="O16" s="633">
        <f t="shared" si="2"/>
        <v>-41600</v>
      </c>
      <c r="P16" s="633">
        <f t="shared" si="3"/>
        <v>-0.0416</v>
      </c>
      <c r="Q16" s="184"/>
    </row>
    <row r="17" spans="1:17" ht="18" customHeight="1">
      <c r="A17" s="194"/>
      <c r="B17" s="202" t="s">
        <v>401</v>
      </c>
      <c r="C17" s="196"/>
      <c r="D17" s="200"/>
      <c r="E17" s="316"/>
      <c r="F17" s="201"/>
      <c r="G17" s="133"/>
      <c r="H17" s="546"/>
      <c r="I17" s="646"/>
      <c r="J17" s="646"/>
      <c r="K17" s="646"/>
      <c r="L17" s="549"/>
      <c r="M17" s="81"/>
      <c r="N17" s="633"/>
      <c r="O17" s="633"/>
      <c r="P17" s="633"/>
      <c r="Q17" s="184"/>
    </row>
    <row r="18" spans="1:17" ht="18" customHeight="1">
      <c r="A18" s="194">
        <v>8</v>
      </c>
      <c r="B18" s="195" t="s">
        <v>210</v>
      </c>
      <c r="C18" s="196">
        <v>4865124</v>
      </c>
      <c r="D18" s="197" t="s">
        <v>13</v>
      </c>
      <c r="E18" s="316" t="s">
        <v>363</v>
      </c>
      <c r="F18" s="201">
        <v>100</v>
      </c>
      <c r="G18" s="452">
        <v>998306</v>
      </c>
      <c r="H18" s="453">
        <v>998174</v>
      </c>
      <c r="I18" s="646">
        <f>G18-H18</f>
        <v>132</v>
      </c>
      <c r="J18" s="646">
        <f t="shared" si="0"/>
        <v>13200</v>
      </c>
      <c r="K18" s="646">
        <f t="shared" si="1"/>
        <v>0.0132</v>
      </c>
      <c r="L18" s="452">
        <v>280365</v>
      </c>
      <c r="M18" s="453">
        <v>279873</v>
      </c>
      <c r="N18" s="633">
        <f>L18-M18</f>
        <v>492</v>
      </c>
      <c r="O18" s="633">
        <f t="shared" si="2"/>
        <v>49200</v>
      </c>
      <c r="P18" s="633">
        <f t="shared" si="3"/>
        <v>0.0492</v>
      </c>
      <c r="Q18" s="184"/>
    </row>
    <row r="19" spans="1:17" ht="18" customHeight="1">
      <c r="A19" s="194">
        <v>9</v>
      </c>
      <c r="B19" s="195" t="s">
        <v>211</v>
      </c>
      <c r="C19" s="196">
        <v>4865125</v>
      </c>
      <c r="D19" s="200" t="s">
        <v>13</v>
      </c>
      <c r="E19" s="316" t="s">
        <v>363</v>
      </c>
      <c r="F19" s="201">
        <v>100</v>
      </c>
      <c r="G19" s="452">
        <v>6759</v>
      </c>
      <c r="H19" s="453">
        <v>6227</v>
      </c>
      <c r="I19" s="646">
        <f t="shared" si="4"/>
        <v>532</v>
      </c>
      <c r="J19" s="646">
        <f t="shared" si="0"/>
        <v>53200</v>
      </c>
      <c r="K19" s="646">
        <f t="shared" si="1"/>
        <v>0.0532</v>
      </c>
      <c r="L19" s="452">
        <v>417119</v>
      </c>
      <c r="M19" s="453">
        <v>416866</v>
      </c>
      <c r="N19" s="633">
        <f t="shared" si="5"/>
        <v>253</v>
      </c>
      <c r="O19" s="633">
        <f t="shared" si="2"/>
        <v>25300</v>
      </c>
      <c r="P19" s="633">
        <f t="shared" si="3"/>
        <v>0.0253</v>
      </c>
      <c r="Q19" s="184"/>
    </row>
    <row r="20" spans="1:17" ht="18" customHeight="1">
      <c r="A20" s="194">
        <v>10</v>
      </c>
      <c r="B20" s="198" t="s">
        <v>212</v>
      </c>
      <c r="C20" s="196">
        <v>4865126</v>
      </c>
      <c r="D20" s="200" t="s">
        <v>13</v>
      </c>
      <c r="E20" s="316" t="s">
        <v>363</v>
      </c>
      <c r="F20" s="201">
        <v>100</v>
      </c>
      <c r="G20" s="452">
        <v>10749</v>
      </c>
      <c r="H20" s="453">
        <v>10418</v>
      </c>
      <c r="I20" s="646">
        <f t="shared" si="4"/>
        <v>331</v>
      </c>
      <c r="J20" s="646">
        <f t="shared" si="0"/>
        <v>33100</v>
      </c>
      <c r="K20" s="646">
        <f t="shared" si="1"/>
        <v>0.0331</v>
      </c>
      <c r="L20" s="452">
        <v>201179</v>
      </c>
      <c r="M20" s="453">
        <v>199432</v>
      </c>
      <c r="N20" s="633">
        <f t="shared" si="5"/>
        <v>1747</v>
      </c>
      <c r="O20" s="633">
        <f t="shared" si="2"/>
        <v>174700</v>
      </c>
      <c r="P20" s="633">
        <f t="shared" si="3"/>
        <v>0.1747</v>
      </c>
      <c r="Q20" s="184"/>
    </row>
    <row r="21" spans="1:17" ht="18" customHeight="1">
      <c r="A21" s="194">
        <v>11</v>
      </c>
      <c r="B21" s="195" t="s">
        <v>213</v>
      </c>
      <c r="C21" s="196">
        <v>4865127</v>
      </c>
      <c r="D21" s="200" t="s">
        <v>13</v>
      </c>
      <c r="E21" s="316" t="s">
        <v>363</v>
      </c>
      <c r="F21" s="201">
        <v>100</v>
      </c>
      <c r="G21" s="452">
        <v>5267</v>
      </c>
      <c r="H21" s="453">
        <v>5246</v>
      </c>
      <c r="I21" s="646">
        <f t="shared" si="4"/>
        <v>21</v>
      </c>
      <c r="J21" s="646">
        <f t="shared" si="0"/>
        <v>2100</v>
      </c>
      <c r="K21" s="646">
        <f t="shared" si="1"/>
        <v>0.0021</v>
      </c>
      <c r="L21" s="452">
        <v>300096</v>
      </c>
      <c r="M21" s="453">
        <v>299764</v>
      </c>
      <c r="N21" s="633">
        <f t="shared" si="5"/>
        <v>332</v>
      </c>
      <c r="O21" s="633">
        <f t="shared" si="2"/>
        <v>33200</v>
      </c>
      <c r="P21" s="633">
        <f t="shared" si="3"/>
        <v>0.0332</v>
      </c>
      <c r="Q21" s="184"/>
    </row>
    <row r="22" spans="1:17" ht="18" customHeight="1">
      <c r="A22" s="194">
        <v>12</v>
      </c>
      <c r="B22" s="195" t="s">
        <v>214</v>
      </c>
      <c r="C22" s="196">
        <v>4865128</v>
      </c>
      <c r="D22" s="200" t="s">
        <v>13</v>
      </c>
      <c r="E22" s="316" t="s">
        <v>363</v>
      </c>
      <c r="F22" s="201">
        <v>100</v>
      </c>
      <c r="G22" s="452">
        <v>998794</v>
      </c>
      <c r="H22" s="453">
        <v>998887</v>
      </c>
      <c r="I22" s="646">
        <f t="shared" si="4"/>
        <v>-93</v>
      </c>
      <c r="J22" s="646">
        <f t="shared" si="0"/>
        <v>-9300</v>
      </c>
      <c r="K22" s="646">
        <f t="shared" si="1"/>
        <v>-0.0093</v>
      </c>
      <c r="L22" s="452">
        <v>227903</v>
      </c>
      <c r="M22" s="453">
        <v>227120</v>
      </c>
      <c r="N22" s="633">
        <f t="shared" si="5"/>
        <v>783</v>
      </c>
      <c r="O22" s="633">
        <f t="shared" si="2"/>
        <v>78300</v>
      </c>
      <c r="P22" s="633">
        <f t="shared" si="3"/>
        <v>0.0783</v>
      </c>
      <c r="Q22" s="184"/>
    </row>
    <row r="23" spans="1:17" ht="18" customHeight="1">
      <c r="A23" s="194">
        <v>13</v>
      </c>
      <c r="B23" s="195" t="s">
        <v>215</v>
      </c>
      <c r="C23" s="196">
        <v>4865129</v>
      </c>
      <c r="D23" s="197" t="s">
        <v>13</v>
      </c>
      <c r="E23" s="316" t="s">
        <v>363</v>
      </c>
      <c r="F23" s="201">
        <v>100</v>
      </c>
      <c r="G23" s="452">
        <v>999353</v>
      </c>
      <c r="H23" s="453">
        <v>999271</v>
      </c>
      <c r="I23" s="646">
        <f>G23-H23</f>
        <v>82</v>
      </c>
      <c r="J23" s="646">
        <f t="shared" si="0"/>
        <v>8200</v>
      </c>
      <c r="K23" s="646">
        <f t="shared" si="1"/>
        <v>0.0082</v>
      </c>
      <c r="L23" s="452">
        <v>126021</v>
      </c>
      <c r="M23" s="453">
        <v>125824</v>
      </c>
      <c r="N23" s="633">
        <f>L23-M23</f>
        <v>197</v>
      </c>
      <c r="O23" s="633">
        <f t="shared" si="2"/>
        <v>19700</v>
      </c>
      <c r="P23" s="633">
        <f t="shared" si="3"/>
        <v>0.0197</v>
      </c>
      <c r="Q23" s="184"/>
    </row>
    <row r="24" spans="1:17" ht="18" customHeight="1">
      <c r="A24" s="194">
        <v>14</v>
      </c>
      <c r="B24" s="195" t="s">
        <v>216</v>
      </c>
      <c r="C24" s="196">
        <v>4865130</v>
      </c>
      <c r="D24" s="200" t="s">
        <v>13</v>
      </c>
      <c r="E24" s="316" t="s">
        <v>363</v>
      </c>
      <c r="F24" s="201">
        <v>100</v>
      </c>
      <c r="G24" s="452">
        <v>12150</v>
      </c>
      <c r="H24" s="453">
        <v>10965</v>
      </c>
      <c r="I24" s="646">
        <f t="shared" si="4"/>
        <v>1185</v>
      </c>
      <c r="J24" s="646">
        <f t="shared" si="0"/>
        <v>118500</v>
      </c>
      <c r="K24" s="646">
        <f t="shared" si="1"/>
        <v>0.1185</v>
      </c>
      <c r="L24" s="452">
        <v>184121</v>
      </c>
      <c r="M24" s="453">
        <v>183044</v>
      </c>
      <c r="N24" s="633">
        <f t="shared" si="5"/>
        <v>1077</v>
      </c>
      <c r="O24" s="633">
        <f t="shared" si="2"/>
        <v>107700</v>
      </c>
      <c r="P24" s="633">
        <f t="shared" si="3"/>
        <v>0.1077</v>
      </c>
      <c r="Q24" s="184"/>
    </row>
    <row r="25" spans="1:17" ht="18" customHeight="1">
      <c r="A25" s="194">
        <v>15</v>
      </c>
      <c r="B25" s="195" t="s">
        <v>217</v>
      </c>
      <c r="C25" s="196">
        <v>4865131</v>
      </c>
      <c r="D25" s="200" t="s">
        <v>13</v>
      </c>
      <c r="E25" s="316" t="s">
        <v>363</v>
      </c>
      <c r="F25" s="201">
        <v>100</v>
      </c>
      <c r="G25" s="452">
        <v>12330</v>
      </c>
      <c r="H25" s="453">
        <v>10665</v>
      </c>
      <c r="I25" s="646">
        <f t="shared" si="4"/>
        <v>1665</v>
      </c>
      <c r="J25" s="646">
        <f t="shared" si="0"/>
        <v>166500</v>
      </c>
      <c r="K25" s="646">
        <f t="shared" si="1"/>
        <v>0.1665</v>
      </c>
      <c r="L25" s="452">
        <v>224349</v>
      </c>
      <c r="M25" s="453">
        <v>223744</v>
      </c>
      <c r="N25" s="633">
        <f t="shared" si="5"/>
        <v>605</v>
      </c>
      <c r="O25" s="633">
        <f t="shared" si="2"/>
        <v>60500</v>
      </c>
      <c r="P25" s="633">
        <f t="shared" si="3"/>
        <v>0.0605</v>
      </c>
      <c r="Q25" s="184"/>
    </row>
    <row r="26" spans="1:17" ht="18" customHeight="1">
      <c r="A26" s="194"/>
      <c r="B26" s="203" t="s">
        <v>218</v>
      </c>
      <c r="C26" s="196"/>
      <c r="D26" s="200"/>
      <c r="E26" s="316"/>
      <c r="F26" s="201"/>
      <c r="G26" s="133"/>
      <c r="H26" s="546"/>
      <c r="I26" s="646"/>
      <c r="J26" s="646"/>
      <c r="K26" s="646"/>
      <c r="L26" s="549"/>
      <c r="M26" s="81"/>
      <c r="N26" s="633"/>
      <c r="O26" s="633"/>
      <c r="P26" s="633"/>
      <c r="Q26" s="184"/>
    </row>
    <row r="27" spans="1:17" ht="18" customHeight="1">
      <c r="A27" s="194">
        <v>16</v>
      </c>
      <c r="B27" s="195" t="s">
        <v>219</v>
      </c>
      <c r="C27" s="196">
        <v>4865037</v>
      </c>
      <c r="D27" s="200" t="s">
        <v>13</v>
      </c>
      <c r="E27" s="316" t="s">
        <v>363</v>
      </c>
      <c r="F27" s="201">
        <v>1100</v>
      </c>
      <c r="G27" s="452">
        <v>0</v>
      </c>
      <c r="H27" s="453">
        <v>0</v>
      </c>
      <c r="I27" s="646">
        <f t="shared" si="4"/>
        <v>0</v>
      </c>
      <c r="J27" s="646">
        <f t="shared" si="0"/>
        <v>0</v>
      </c>
      <c r="K27" s="646">
        <f t="shared" si="1"/>
        <v>0</v>
      </c>
      <c r="L27" s="452">
        <v>57899</v>
      </c>
      <c r="M27" s="453">
        <v>58336</v>
      </c>
      <c r="N27" s="633">
        <f t="shared" si="5"/>
        <v>-437</v>
      </c>
      <c r="O27" s="633">
        <f t="shared" si="2"/>
        <v>-480700</v>
      </c>
      <c r="P27" s="633">
        <f t="shared" si="3"/>
        <v>-0.4807</v>
      </c>
      <c r="Q27" s="184"/>
    </row>
    <row r="28" spans="1:17" ht="18" customHeight="1">
      <c r="A28" s="194">
        <v>17</v>
      </c>
      <c r="B28" s="195" t="s">
        <v>220</v>
      </c>
      <c r="C28" s="196">
        <v>4865038</v>
      </c>
      <c r="D28" s="200" t="s">
        <v>13</v>
      </c>
      <c r="E28" s="316" t="s">
        <v>363</v>
      </c>
      <c r="F28" s="201">
        <v>1000</v>
      </c>
      <c r="G28" s="452">
        <v>5214</v>
      </c>
      <c r="H28" s="453">
        <v>4987</v>
      </c>
      <c r="I28" s="646">
        <f t="shared" si="4"/>
        <v>227</v>
      </c>
      <c r="J28" s="646">
        <f t="shared" si="0"/>
        <v>227000</v>
      </c>
      <c r="K28" s="646">
        <f t="shared" si="1"/>
        <v>0.227</v>
      </c>
      <c r="L28" s="452">
        <v>36417</v>
      </c>
      <c r="M28" s="453">
        <v>36417</v>
      </c>
      <c r="N28" s="633">
        <f t="shared" si="5"/>
        <v>0</v>
      </c>
      <c r="O28" s="633">
        <f t="shared" si="2"/>
        <v>0</v>
      </c>
      <c r="P28" s="633">
        <f t="shared" si="3"/>
        <v>0</v>
      </c>
      <c r="Q28" s="184"/>
    </row>
    <row r="29" spans="1:17" ht="18" customHeight="1">
      <c r="A29" s="194">
        <v>18</v>
      </c>
      <c r="B29" s="195" t="s">
        <v>221</v>
      </c>
      <c r="C29" s="196">
        <v>4865039</v>
      </c>
      <c r="D29" s="200" t="s">
        <v>13</v>
      </c>
      <c r="E29" s="316" t="s">
        <v>363</v>
      </c>
      <c r="F29" s="201">
        <v>1100</v>
      </c>
      <c r="G29" s="452">
        <v>0</v>
      </c>
      <c r="H29" s="453">
        <v>0</v>
      </c>
      <c r="I29" s="646">
        <f t="shared" si="4"/>
        <v>0</v>
      </c>
      <c r="J29" s="646">
        <f t="shared" si="0"/>
        <v>0</v>
      </c>
      <c r="K29" s="646">
        <f t="shared" si="1"/>
        <v>0</v>
      </c>
      <c r="L29" s="452">
        <v>129169</v>
      </c>
      <c r="M29" s="453">
        <v>128527</v>
      </c>
      <c r="N29" s="633">
        <f t="shared" si="5"/>
        <v>642</v>
      </c>
      <c r="O29" s="633">
        <f t="shared" si="2"/>
        <v>706200</v>
      </c>
      <c r="P29" s="633">
        <f t="shared" si="3"/>
        <v>0.7062</v>
      </c>
      <c r="Q29" s="184"/>
    </row>
    <row r="30" spans="1:17" ht="18" customHeight="1">
      <c r="A30" s="194">
        <v>19</v>
      </c>
      <c r="B30" s="198" t="s">
        <v>222</v>
      </c>
      <c r="C30" s="196">
        <v>4865040</v>
      </c>
      <c r="D30" s="200" t="s">
        <v>13</v>
      </c>
      <c r="E30" s="316" t="s">
        <v>363</v>
      </c>
      <c r="F30" s="201">
        <v>1000</v>
      </c>
      <c r="G30" s="452">
        <v>8487</v>
      </c>
      <c r="H30" s="453">
        <v>8510</v>
      </c>
      <c r="I30" s="646">
        <f t="shared" si="4"/>
        <v>-23</v>
      </c>
      <c r="J30" s="646">
        <f t="shared" si="0"/>
        <v>-23000</v>
      </c>
      <c r="K30" s="646">
        <f t="shared" si="1"/>
        <v>-0.023</v>
      </c>
      <c r="L30" s="452">
        <v>48268</v>
      </c>
      <c r="M30" s="453">
        <v>48268</v>
      </c>
      <c r="N30" s="633">
        <f t="shared" si="5"/>
        <v>0</v>
      </c>
      <c r="O30" s="633">
        <f t="shared" si="2"/>
        <v>0</v>
      </c>
      <c r="P30" s="633">
        <f t="shared" si="3"/>
        <v>0</v>
      </c>
      <c r="Q30" s="184"/>
    </row>
    <row r="31" spans="1:17" ht="18" customHeight="1">
      <c r="A31" s="194"/>
      <c r="B31" s="203"/>
      <c r="C31" s="196"/>
      <c r="D31" s="200"/>
      <c r="E31" s="316"/>
      <c r="F31" s="201"/>
      <c r="G31" s="133"/>
      <c r="H31" s="81"/>
      <c r="I31" s="645"/>
      <c r="J31" s="645"/>
      <c r="K31" s="647">
        <f>SUM(K27:K30)</f>
        <v>0.20400000000000001</v>
      </c>
      <c r="L31" s="224"/>
      <c r="M31" s="81"/>
      <c r="N31" s="633"/>
      <c r="O31" s="633"/>
      <c r="P31" s="700">
        <f>SUM(P27:P30)</f>
        <v>0.22550000000000003</v>
      </c>
      <c r="Q31" s="184"/>
    </row>
    <row r="32" spans="1:17" ht="18" customHeight="1">
      <c r="A32" s="194"/>
      <c r="B32" s="202" t="s">
        <v>123</v>
      </c>
      <c r="C32" s="196"/>
      <c r="D32" s="197"/>
      <c r="E32" s="316"/>
      <c r="F32" s="201"/>
      <c r="G32" s="133"/>
      <c r="H32" s="81"/>
      <c r="I32" s="645"/>
      <c r="J32" s="645"/>
      <c r="K32" s="645"/>
      <c r="L32" s="224"/>
      <c r="M32" s="81"/>
      <c r="N32" s="633"/>
      <c r="O32" s="633"/>
      <c r="P32" s="633"/>
      <c r="Q32" s="184"/>
    </row>
    <row r="33" spans="1:17" ht="18" customHeight="1">
      <c r="A33" s="194">
        <v>20</v>
      </c>
      <c r="B33" s="195" t="s">
        <v>191</v>
      </c>
      <c r="C33" s="196">
        <v>4865140</v>
      </c>
      <c r="D33" s="200" t="s">
        <v>13</v>
      </c>
      <c r="E33" s="316" t="s">
        <v>363</v>
      </c>
      <c r="F33" s="201">
        <v>100</v>
      </c>
      <c r="G33" s="452">
        <v>767574</v>
      </c>
      <c r="H33" s="453">
        <v>766165</v>
      </c>
      <c r="I33" s="645">
        <f t="shared" si="4"/>
        <v>1409</v>
      </c>
      <c r="J33" s="645">
        <f t="shared" si="0"/>
        <v>140900</v>
      </c>
      <c r="K33" s="645">
        <f t="shared" si="1"/>
        <v>0.1409</v>
      </c>
      <c r="L33" s="452">
        <v>49641</v>
      </c>
      <c r="M33" s="453">
        <v>49624</v>
      </c>
      <c r="N33" s="633">
        <f t="shared" si="5"/>
        <v>17</v>
      </c>
      <c r="O33" s="633">
        <f t="shared" si="2"/>
        <v>1700</v>
      </c>
      <c r="P33" s="633">
        <f t="shared" si="3"/>
        <v>0.0017</v>
      </c>
      <c r="Q33" s="752" t="s">
        <v>414</v>
      </c>
    </row>
    <row r="34" spans="1:17" ht="18" customHeight="1">
      <c r="A34" s="194">
        <v>20</v>
      </c>
      <c r="B34" s="722" t="s">
        <v>191</v>
      </c>
      <c r="C34" s="723">
        <v>4864845</v>
      </c>
      <c r="D34" s="724" t="s">
        <v>13</v>
      </c>
      <c r="E34" s="726" t="s">
        <v>363</v>
      </c>
      <c r="F34" s="725">
        <v>1000</v>
      </c>
      <c r="G34" s="452">
        <v>474</v>
      </c>
      <c r="H34" s="453">
        <v>477</v>
      </c>
      <c r="I34" s="645">
        <f>G34-H34</f>
        <v>-3</v>
      </c>
      <c r="J34" s="645">
        <f t="shared" si="0"/>
        <v>-3000</v>
      </c>
      <c r="K34" s="645">
        <f t="shared" si="1"/>
        <v>-0.003</v>
      </c>
      <c r="L34" s="452">
        <v>72602</v>
      </c>
      <c r="M34" s="453">
        <v>72603</v>
      </c>
      <c r="N34" s="633">
        <f>L34-M34</f>
        <v>-1</v>
      </c>
      <c r="O34" s="633">
        <f t="shared" si="2"/>
        <v>-1000</v>
      </c>
      <c r="P34" s="633">
        <f t="shared" si="3"/>
        <v>-0.001</v>
      </c>
      <c r="Q34" s="752"/>
    </row>
    <row r="35" spans="1:17" ht="18" customHeight="1">
      <c r="A35" s="194">
        <v>21</v>
      </c>
      <c r="B35" s="195" t="s">
        <v>192</v>
      </c>
      <c r="C35" s="196">
        <v>4864852</v>
      </c>
      <c r="D35" s="200" t="s">
        <v>13</v>
      </c>
      <c r="E35" s="316" t="s">
        <v>363</v>
      </c>
      <c r="F35" s="201">
        <v>1000</v>
      </c>
      <c r="G35" s="452">
        <v>4394</v>
      </c>
      <c r="H35" s="453">
        <v>3442</v>
      </c>
      <c r="I35" s="645">
        <f>G35-H35</f>
        <v>952</v>
      </c>
      <c r="J35" s="645">
        <f t="shared" si="0"/>
        <v>952000</v>
      </c>
      <c r="K35" s="645">
        <f t="shared" si="1"/>
        <v>0.952</v>
      </c>
      <c r="L35" s="452">
        <v>2117</v>
      </c>
      <c r="M35" s="453">
        <v>2117</v>
      </c>
      <c r="N35" s="633">
        <f>L35-M35</f>
        <v>0</v>
      </c>
      <c r="O35" s="633">
        <f t="shared" si="2"/>
        <v>0</v>
      </c>
      <c r="P35" s="633">
        <f t="shared" si="3"/>
        <v>0</v>
      </c>
      <c r="Q35" s="184"/>
    </row>
    <row r="36" spans="1:17" ht="18" customHeight="1">
      <c r="A36" s="194">
        <v>22</v>
      </c>
      <c r="B36" s="198" t="s">
        <v>193</v>
      </c>
      <c r="C36" s="196">
        <v>4865142</v>
      </c>
      <c r="D36" s="200" t="s">
        <v>13</v>
      </c>
      <c r="E36" s="316" t="s">
        <v>363</v>
      </c>
      <c r="F36" s="201">
        <v>100</v>
      </c>
      <c r="G36" s="452">
        <v>807007</v>
      </c>
      <c r="H36" s="453">
        <v>800739</v>
      </c>
      <c r="I36" s="645">
        <f>G36-H36</f>
        <v>6268</v>
      </c>
      <c r="J36" s="645">
        <f t="shared" si="0"/>
        <v>626800</v>
      </c>
      <c r="K36" s="645">
        <f t="shared" si="1"/>
        <v>0.6268</v>
      </c>
      <c r="L36" s="452">
        <v>46054</v>
      </c>
      <c r="M36" s="453">
        <v>45982</v>
      </c>
      <c r="N36" s="633">
        <f>L36-M36</f>
        <v>72</v>
      </c>
      <c r="O36" s="633">
        <f t="shared" si="2"/>
        <v>7200</v>
      </c>
      <c r="P36" s="633">
        <f t="shared" si="3"/>
        <v>0.0072</v>
      </c>
      <c r="Q36" s="184"/>
    </row>
    <row r="37" spans="1:17" ht="18" customHeight="1">
      <c r="A37" s="194"/>
      <c r="B37" s="203" t="s">
        <v>197</v>
      </c>
      <c r="C37" s="196"/>
      <c r="D37" s="200"/>
      <c r="E37" s="316"/>
      <c r="F37" s="201"/>
      <c r="G37" s="133"/>
      <c r="H37" s="81"/>
      <c r="I37" s="645"/>
      <c r="J37" s="645"/>
      <c r="K37" s="645"/>
      <c r="L37" s="224"/>
      <c r="M37" s="81"/>
      <c r="N37" s="633"/>
      <c r="O37" s="633"/>
      <c r="P37" s="633"/>
      <c r="Q37" s="184"/>
    </row>
    <row r="38" spans="1:17" ht="18" customHeight="1">
      <c r="A38" s="194">
        <v>23</v>
      </c>
      <c r="B38" s="195" t="s">
        <v>383</v>
      </c>
      <c r="C38" s="196">
        <v>4865103</v>
      </c>
      <c r="D38" s="200" t="s">
        <v>13</v>
      </c>
      <c r="E38" s="197" t="s">
        <v>14</v>
      </c>
      <c r="F38" s="201">
        <v>100</v>
      </c>
      <c r="G38" s="452">
        <v>24646</v>
      </c>
      <c r="H38" s="453">
        <v>21354</v>
      </c>
      <c r="I38" s="646">
        <f>G38-H38</f>
        <v>3292</v>
      </c>
      <c r="J38" s="646">
        <f>$F38*I38</f>
        <v>329200</v>
      </c>
      <c r="K38" s="646">
        <f>J38/1000000</f>
        <v>0.3292</v>
      </c>
      <c r="L38" s="452">
        <v>12533</v>
      </c>
      <c r="M38" s="453">
        <v>12532</v>
      </c>
      <c r="N38" s="633">
        <f>L38-M38</f>
        <v>1</v>
      </c>
      <c r="O38" s="633">
        <f>$F38*N38</f>
        <v>100</v>
      </c>
      <c r="P38" s="633">
        <f>O38/1000000</f>
        <v>0.0001</v>
      </c>
      <c r="Q38" s="573"/>
    </row>
    <row r="39" spans="1:17" ht="18" customHeight="1">
      <c r="A39" s="194">
        <v>24</v>
      </c>
      <c r="B39" s="195" t="s">
        <v>224</v>
      </c>
      <c r="C39" s="196">
        <v>4865132</v>
      </c>
      <c r="D39" s="200" t="s">
        <v>13</v>
      </c>
      <c r="E39" s="316" t="s">
        <v>363</v>
      </c>
      <c r="F39" s="201">
        <v>100</v>
      </c>
      <c r="G39" s="452">
        <v>27122</v>
      </c>
      <c r="H39" s="453">
        <v>22094</v>
      </c>
      <c r="I39" s="646">
        <f t="shared" si="4"/>
        <v>5028</v>
      </c>
      <c r="J39" s="646">
        <f t="shared" si="0"/>
        <v>502800</v>
      </c>
      <c r="K39" s="646">
        <f t="shared" si="1"/>
        <v>0.5028</v>
      </c>
      <c r="L39" s="452">
        <v>622633</v>
      </c>
      <c r="M39" s="453">
        <v>621847</v>
      </c>
      <c r="N39" s="633">
        <f t="shared" si="5"/>
        <v>786</v>
      </c>
      <c r="O39" s="633">
        <f t="shared" si="2"/>
        <v>78600</v>
      </c>
      <c r="P39" s="633">
        <f t="shared" si="3"/>
        <v>0.0786</v>
      </c>
      <c r="Q39" s="184"/>
    </row>
    <row r="40" spans="1:17" ht="18" customHeight="1" thickBot="1">
      <c r="A40" s="194">
        <v>25</v>
      </c>
      <c r="B40" s="215" t="s">
        <v>225</v>
      </c>
      <c r="C40" s="207">
        <v>4864803</v>
      </c>
      <c r="D40" s="209" t="s">
        <v>13</v>
      </c>
      <c r="E40" s="206" t="s">
        <v>363</v>
      </c>
      <c r="F40" s="216">
        <v>100</v>
      </c>
      <c r="G40" s="457">
        <v>90396</v>
      </c>
      <c r="H40" s="458">
        <v>86997</v>
      </c>
      <c r="I40" s="648">
        <f>G40-H40</f>
        <v>3399</v>
      </c>
      <c r="J40" s="648">
        <f t="shared" si="0"/>
        <v>339900</v>
      </c>
      <c r="K40" s="648">
        <f t="shared" si="1"/>
        <v>0.3399</v>
      </c>
      <c r="L40" s="452">
        <v>230277</v>
      </c>
      <c r="M40" s="458">
        <v>228778</v>
      </c>
      <c r="N40" s="643">
        <f>L40-M40</f>
        <v>1499</v>
      </c>
      <c r="O40" s="643">
        <f t="shared" si="2"/>
        <v>149900</v>
      </c>
      <c r="P40" s="676">
        <f t="shared" si="3"/>
        <v>0.1499</v>
      </c>
      <c r="Q40" s="185"/>
    </row>
    <row r="41" spans="1:17" ht="18" customHeight="1" thickTop="1">
      <c r="A41" s="193"/>
      <c r="B41" s="195"/>
      <c r="C41" s="196"/>
      <c r="D41" s="197"/>
      <c r="E41" s="316"/>
      <c r="F41" s="196"/>
      <c r="G41" s="196"/>
      <c r="H41" s="81"/>
      <c r="I41" s="81"/>
      <c r="J41" s="81"/>
      <c r="K41" s="81"/>
      <c r="L41" s="548"/>
      <c r="M41" s="81"/>
      <c r="N41" s="81"/>
      <c r="O41" s="81"/>
      <c r="P41" s="81"/>
      <c r="Q41" s="27"/>
    </row>
    <row r="42" spans="1:17" ht="21" customHeight="1" thickBot="1">
      <c r="A42" s="220"/>
      <c r="B42" s="557"/>
      <c r="C42" s="207"/>
      <c r="D42" s="209"/>
      <c r="E42" s="206"/>
      <c r="F42" s="207"/>
      <c r="G42" s="207"/>
      <c r="H42" s="91"/>
      <c r="I42" s="91"/>
      <c r="J42" s="91"/>
      <c r="K42" s="91"/>
      <c r="L42" s="91"/>
      <c r="M42" s="91"/>
      <c r="N42" s="91"/>
      <c r="O42" s="91"/>
      <c r="P42" s="91"/>
      <c r="Q42" s="223" t="str">
        <f>NDPL!Q1</f>
        <v>NOVEMBER-2011</v>
      </c>
    </row>
    <row r="43" spans="1:17" ht="21.75" customHeight="1" thickTop="1">
      <c r="A43" s="191"/>
      <c r="B43" s="561" t="s">
        <v>365</v>
      </c>
      <c r="C43" s="196"/>
      <c r="D43" s="197"/>
      <c r="E43" s="316"/>
      <c r="F43" s="196"/>
      <c r="G43" s="562"/>
      <c r="H43" s="81"/>
      <c r="I43" s="81"/>
      <c r="J43" s="81"/>
      <c r="K43" s="81"/>
      <c r="L43" s="562"/>
      <c r="M43" s="81"/>
      <c r="N43" s="81"/>
      <c r="O43" s="81"/>
      <c r="P43" s="563"/>
      <c r="Q43" s="564"/>
    </row>
    <row r="44" spans="1:17" ht="18" customHeight="1">
      <c r="A44" s="194"/>
      <c r="B44" s="202" t="s">
        <v>200</v>
      </c>
      <c r="C44" s="196"/>
      <c r="D44" s="197"/>
      <c r="E44" s="316"/>
      <c r="F44" s="201"/>
      <c r="G44" s="133"/>
      <c r="H44" s="81"/>
      <c r="I44" s="81"/>
      <c r="J44" s="81"/>
      <c r="K44" s="81"/>
      <c r="L44" s="224"/>
      <c r="M44" s="81"/>
      <c r="N44" s="81"/>
      <c r="O44" s="81"/>
      <c r="P44" s="81"/>
      <c r="Q44" s="184"/>
    </row>
    <row r="45" spans="1:17" ht="25.5">
      <c r="A45" s="194">
        <v>26</v>
      </c>
      <c r="B45" s="204" t="s">
        <v>226</v>
      </c>
      <c r="C45" s="196">
        <v>4865133</v>
      </c>
      <c r="D45" s="200" t="s">
        <v>13</v>
      </c>
      <c r="E45" s="316" t="s">
        <v>363</v>
      </c>
      <c r="F45" s="201">
        <v>-100</v>
      </c>
      <c r="G45" s="452">
        <v>175277</v>
      </c>
      <c r="H45" s="453">
        <v>165942</v>
      </c>
      <c r="I45" s="633">
        <f t="shared" si="4"/>
        <v>9335</v>
      </c>
      <c r="J45" s="633">
        <f t="shared" si="0"/>
        <v>-933500</v>
      </c>
      <c r="K45" s="633">
        <f t="shared" si="1"/>
        <v>-0.9335</v>
      </c>
      <c r="L45" s="452">
        <v>36217</v>
      </c>
      <c r="M45" s="453">
        <v>36212</v>
      </c>
      <c r="N45" s="633">
        <f t="shared" si="5"/>
        <v>5</v>
      </c>
      <c r="O45" s="633">
        <f t="shared" si="2"/>
        <v>-500</v>
      </c>
      <c r="P45" s="633">
        <f t="shared" si="3"/>
        <v>-0.0005</v>
      </c>
      <c r="Q45" s="184"/>
    </row>
    <row r="46" spans="1:17" ht="18" customHeight="1">
      <c r="A46" s="194"/>
      <c r="B46" s="202" t="s">
        <v>202</v>
      </c>
      <c r="C46" s="196"/>
      <c r="D46" s="200"/>
      <c r="E46" s="316"/>
      <c r="F46" s="201"/>
      <c r="G46" s="133"/>
      <c r="H46" s="81"/>
      <c r="I46" s="633"/>
      <c r="J46" s="633"/>
      <c r="K46" s="633"/>
      <c r="L46" s="224"/>
      <c r="M46" s="81"/>
      <c r="N46" s="633"/>
      <c r="O46" s="633"/>
      <c r="P46" s="633"/>
      <c r="Q46" s="184"/>
    </row>
    <row r="47" spans="1:17" ht="18" customHeight="1">
      <c r="A47" s="194">
        <v>27</v>
      </c>
      <c r="B47" s="195" t="s">
        <v>186</v>
      </c>
      <c r="C47" s="196">
        <v>4865076</v>
      </c>
      <c r="D47" s="200" t="s">
        <v>13</v>
      </c>
      <c r="E47" s="316" t="s">
        <v>363</v>
      </c>
      <c r="F47" s="201">
        <v>100</v>
      </c>
      <c r="G47" s="452">
        <v>871</v>
      </c>
      <c r="H47" s="453">
        <v>893</v>
      </c>
      <c r="I47" s="633">
        <f t="shared" si="4"/>
        <v>-22</v>
      </c>
      <c r="J47" s="633">
        <f t="shared" si="0"/>
        <v>-2200</v>
      </c>
      <c r="K47" s="633">
        <f t="shared" si="1"/>
        <v>-0.0022</v>
      </c>
      <c r="L47" s="452">
        <v>12636</v>
      </c>
      <c r="M47" s="453">
        <v>12619</v>
      </c>
      <c r="N47" s="633">
        <f t="shared" si="5"/>
        <v>17</v>
      </c>
      <c r="O47" s="633">
        <f t="shared" si="2"/>
        <v>1700</v>
      </c>
      <c r="P47" s="633">
        <f t="shared" si="3"/>
        <v>0.0017</v>
      </c>
      <c r="Q47" s="184"/>
    </row>
    <row r="48" spans="1:17" ht="18" customHeight="1">
      <c r="A48" s="194">
        <v>28</v>
      </c>
      <c r="B48" s="198" t="s">
        <v>203</v>
      </c>
      <c r="C48" s="196">
        <v>4865077</v>
      </c>
      <c r="D48" s="200" t="s">
        <v>13</v>
      </c>
      <c r="E48" s="316" t="s">
        <v>363</v>
      </c>
      <c r="F48" s="201">
        <v>100</v>
      </c>
      <c r="G48" s="133"/>
      <c r="H48" s="81"/>
      <c r="I48" s="633">
        <f t="shared" si="4"/>
        <v>0</v>
      </c>
      <c r="J48" s="633">
        <f t="shared" si="0"/>
        <v>0</v>
      </c>
      <c r="K48" s="633">
        <f t="shared" si="1"/>
        <v>0</v>
      </c>
      <c r="L48" s="549"/>
      <c r="M48" s="81"/>
      <c r="N48" s="633">
        <f t="shared" si="5"/>
        <v>0</v>
      </c>
      <c r="O48" s="633">
        <f t="shared" si="2"/>
        <v>0</v>
      </c>
      <c r="P48" s="633">
        <f t="shared" si="3"/>
        <v>0</v>
      </c>
      <c r="Q48" s="184"/>
    </row>
    <row r="49" spans="1:17" ht="18" customHeight="1">
      <c r="A49" s="194"/>
      <c r="B49" s="202" t="s">
        <v>176</v>
      </c>
      <c r="C49" s="196"/>
      <c r="D49" s="200"/>
      <c r="E49" s="316"/>
      <c r="F49" s="201"/>
      <c r="G49" s="133"/>
      <c r="H49" s="81"/>
      <c r="I49" s="633"/>
      <c r="J49" s="633"/>
      <c r="K49" s="633"/>
      <c r="L49" s="224"/>
      <c r="M49" s="81"/>
      <c r="N49" s="633"/>
      <c r="O49" s="633"/>
      <c r="P49" s="633"/>
      <c r="Q49" s="184"/>
    </row>
    <row r="50" spans="1:17" ht="18" customHeight="1">
      <c r="A50" s="194">
        <v>29</v>
      </c>
      <c r="B50" s="195" t="s">
        <v>194</v>
      </c>
      <c r="C50" s="196">
        <v>4865093</v>
      </c>
      <c r="D50" s="200" t="s">
        <v>13</v>
      </c>
      <c r="E50" s="316" t="s">
        <v>363</v>
      </c>
      <c r="F50" s="201">
        <v>100</v>
      </c>
      <c r="G50" s="452">
        <v>21517</v>
      </c>
      <c r="H50" s="453">
        <v>19964</v>
      </c>
      <c r="I50" s="633">
        <f t="shared" si="4"/>
        <v>1553</v>
      </c>
      <c r="J50" s="633">
        <f t="shared" si="0"/>
        <v>155300</v>
      </c>
      <c r="K50" s="633">
        <f t="shared" si="1"/>
        <v>0.1553</v>
      </c>
      <c r="L50" s="452">
        <v>51164</v>
      </c>
      <c r="M50" s="453">
        <v>51164</v>
      </c>
      <c r="N50" s="633">
        <f t="shared" si="5"/>
        <v>0</v>
      </c>
      <c r="O50" s="633">
        <f t="shared" si="2"/>
        <v>0</v>
      </c>
      <c r="P50" s="633">
        <f t="shared" si="3"/>
        <v>0</v>
      </c>
      <c r="Q50" s="184"/>
    </row>
    <row r="51" spans="1:17" ht="19.5" customHeight="1">
      <c r="A51" s="194">
        <v>30</v>
      </c>
      <c r="B51" s="198" t="s">
        <v>195</v>
      </c>
      <c r="C51" s="196">
        <v>4865094</v>
      </c>
      <c r="D51" s="200" t="s">
        <v>13</v>
      </c>
      <c r="E51" s="316" t="s">
        <v>363</v>
      </c>
      <c r="F51" s="201">
        <v>100</v>
      </c>
      <c r="G51" s="452">
        <v>18530</v>
      </c>
      <c r="H51" s="453">
        <v>16888</v>
      </c>
      <c r="I51" s="633">
        <f>G51-H51</f>
        <v>1642</v>
      </c>
      <c r="J51" s="633">
        <f t="shared" si="0"/>
        <v>164200</v>
      </c>
      <c r="K51" s="633">
        <f t="shared" si="1"/>
        <v>0.1642</v>
      </c>
      <c r="L51" s="452">
        <v>52492</v>
      </c>
      <c r="M51" s="453">
        <v>52492</v>
      </c>
      <c r="N51" s="633">
        <f>L51-M51</f>
        <v>0</v>
      </c>
      <c r="O51" s="633">
        <f t="shared" si="2"/>
        <v>0</v>
      </c>
      <c r="P51" s="633">
        <f t="shared" si="3"/>
        <v>0</v>
      </c>
      <c r="Q51" s="184"/>
    </row>
    <row r="52" spans="1:17" ht="25.5">
      <c r="A52" s="194">
        <v>31</v>
      </c>
      <c r="B52" s="204" t="s">
        <v>223</v>
      </c>
      <c r="C52" s="196">
        <v>4865144</v>
      </c>
      <c r="D52" s="200" t="s">
        <v>13</v>
      </c>
      <c r="E52" s="316" t="s">
        <v>363</v>
      </c>
      <c r="F52" s="201">
        <v>200</v>
      </c>
      <c r="G52" s="711">
        <v>57618</v>
      </c>
      <c r="H52" s="712">
        <v>51903</v>
      </c>
      <c r="I52" s="645">
        <f t="shared" si="4"/>
        <v>5715</v>
      </c>
      <c r="J52" s="645">
        <f t="shared" si="0"/>
        <v>1143000</v>
      </c>
      <c r="K52" s="645">
        <f t="shared" si="1"/>
        <v>1.143</v>
      </c>
      <c r="L52" s="711">
        <v>103507</v>
      </c>
      <c r="M52" s="712">
        <v>103507</v>
      </c>
      <c r="N52" s="645">
        <f t="shared" si="5"/>
        <v>0</v>
      </c>
      <c r="O52" s="645">
        <f t="shared" si="2"/>
        <v>0</v>
      </c>
      <c r="P52" s="645">
        <f t="shared" si="3"/>
        <v>0</v>
      </c>
      <c r="Q52" s="713"/>
    </row>
    <row r="53" spans="1:17" ht="19.5" customHeight="1">
      <c r="A53" s="194"/>
      <c r="B53" s="202" t="s">
        <v>186</v>
      </c>
      <c r="C53" s="196"/>
      <c r="D53" s="200"/>
      <c r="E53" s="197"/>
      <c r="F53" s="201"/>
      <c r="G53" s="452"/>
      <c r="H53" s="453"/>
      <c r="I53" s="633"/>
      <c r="J53" s="633"/>
      <c r="K53" s="633"/>
      <c r="L53" s="224"/>
      <c r="M53" s="81"/>
      <c r="N53" s="633"/>
      <c r="O53" s="633"/>
      <c r="P53" s="633"/>
      <c r="Q53" s="184"/>
    </row>
    <row r="54" spans="1:17" ht="18">
      <c r="A54" s="194">
        <v>32</v>
      </c>
      <c r="B54" s="195" t="s">
        <v>187</v>
      </c>
      <c r="C54" s="196">
        <v>4865143</v>
      </c>
      <c r="D54" s="200" t="s">
        <v>13</v>
      </c>
      <c r="E54" s="197" t="s">
        <v>14</v>
      </c>
      <c r="F54" s="201">
        <v>100</v>
      </c>
      <c r="G54" s="452">
        <v>994807</v>
      </c>
      <c r="H54" s="453">
        <v>990615</v>
      </c>
      <c r="I54" s="633">
        <f t="shared" si="4"/>
        <v>4192</v>
      </c>
      <c r="J54" s="633">
        <f t="shared" si="0"/>
        <v>419200</v>
      </c>
      <c r="K54" s="633">
        <f t="shared" si="1"/>
        <v>0.4192</v>
      </c>
      <c r="L54" s="452">
        <v>857824</v>
      </c>
      <c r="M54" s="453">
        <v>857824</v>
      </c>
      <c r="N54" s="633">
        <f t="shared" si="5"/>
        <v>0</v>
      </c>
      <c r="O54" s="633">
        <f t="shared" si="2"/>
        <v>0</v>
      </c>
      <c r="P54" s="633">
        <f t="shared" si="3"/>
        <v>0</v>
      </c>
      <c r="Q54" s="597"/>
    </row>
    <row r="55" spans="1:23" ht="18" customHeight="1" thickBot="1">
      <c r="A55" s="205"/>
      <c r="B55" s="206"/>
      <c r="C55" s="207"/>
      <c r="D55" s="208"/>
      <c r="E55" s="209"/>
      <c r="F55" s="210"/>
      <c r="G55" s="211"/>
      <c r="H55" s="212"/>
      <c r="I55" s="213"/>
      <c r="J55" s="213"/>
      <c r="K55" s="213"/>
      <c r="L55" s="214"/>
      <c r="M55" s="212"/>
      <c r="N55" s="213"/>
      <c r="O55" s="213"/>
      <c r="P55" s="213"/>
      <c r="Q55" s="218"/>
      <c r="R55" s="95"/>
      <c r="S55" s="95"/>
      <c r="T55" s="95"/>
      <c r="U55" s="95"/>
      <c r="V55" s="95"/>
      <c r="W55" s="95"/>
    </row>
    <row r="56" spans="1:23" ht="15.75" customHeight="1" thickTop="1">
      <c r="A56" s="94"/>
      <c r="B56" s="94"/>
      <c r="C56" s="94"/>
      <c r="D56" s="94"/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95"/>
      <c r="R56" s="95"/>
      <c r="S56" s="95"/>
      <c r="T56" s="95"/>
      <c r="U56" s="95"/>
      <c r="V56" s="95"/>
      <c r="W56" s="95"/>
    </row>
    <row r="57" spans="1:23" ht="24" thickBot="1">
      <c r="A57" s="544" t="s">
        <v>384</v>
      </c>
      <c r="G57" s="21"/>
      <c r="H57" s="21"/>
      <c r="I57" s="58" t="s">
        <v>8</v>
      </c>
      <c r="J57" s="21"/>
      <c r="K57" s="21"/>
      <c r="L57" s="21"/>
      <c r="M57" s="21"/>
      <c r="N57" s="58" t="s">
        <v>7</v>
      </c>
      <c r="O57" s="21"/>
      <c r="P57" s="21"/>
      <c r="R57" s="95"/>
      <c r="S57" s="95"/>
      <c r="T57" s="95"/>
      <c r="U57" s="95"/>
      <c r="V57" s="95"/>
      <c r="W57" s="95"/>
    </row>
    <row r="58" spans="1:23" ht="39.75" thickBot="1" thickTop="1">
      <c r="A58" s="43" t="s">
        <v>9</v>
      </c>
      <c r="B58" s="40" t="s">
        <v>10</v>
      </c>
      <c r="C58" s="41" t="s">
        <v>1</v>
      </c>
      <c r="D58" s="41" t="s">
        <v>2</v>
      </c>
      <c r="E58" s="41" t="s">
        <v>3</v>
      </c>
      <c r="F58" s="41" t="s">
        <v>11</v>
      </c>
      <c r="G58" s="43" t="str">
        <f>G5</f>
        <v>FINAL READING 01/12/11</v>
      </c>
      <c r="H58" s="41" t="str">
        <f>H5</f>
        <v>INTIAL READING 01/11/11</v>
      </c>
      <c r="I58" s="41" t="s">
        <v>4</v>
      </c>
      <c r="J58" s="41" t="s">
        <v>5</v>
      </c>
      <c r="K58" s="41" t="s">
        <v>6</v>
      </c>
      <c r="L58" s="43" t="str">
        <f>G58</f>
        <v>FINAL READING 01/12/11</v>
      </c>
      <c r="M58" s="41" t="str">
        <f>H58</f>
        <v>INTIAL READING 01/11/11</v>
      </c>
      <c r="N58" s="41" t="s">
        <v>4</v>
      </c>
      <c r="O58" s="41" t="s">
        <v>5</v>
      </c>
      <c r="P58" s="41" t="s">
        <v>6</v>
      </c>
      <c r="Q58" s="219" t="s">
        <v>326</v>
      </c>
      <c r="R58" s="95"/>
      <c r="S58" s="95"/>
      <c r="T58" s="95"/>
      <c r="U58" s="95"/>
      <c r="V58" s="95"/>
      <c r="W58" s="95"/>
    </row>
    <row r="59" spans="1:23" ht="15.75" customHeight="1" thickTop="1">
      <c r="A59" s="565"/>
      <c r="B59" s="566"/>
      <c r="C59" s="566"/>
      <c r="D59" s="566"/>
      <c r="E59" s="566"/>
      <c r="F59" s="569"/>
      <c r="G59" s="566"/>
      <c r="H59" s="566"/>
      <c r="I59" s="566"/>
      <c r="J59" s="566"/>
      <c r="K59" s="569"/>
      <c r="L59" s="566"/>
      <c r="M59" s="566"/>
      <c r="N59" s="566"/>
      <c r="O59" s="566"/>
      <c r="P59" s="566"/>
      <c r="Q59" s="572"/>
      <c r="R59" s="95"/>
      <c r="S59" s="95"/>
      <c r="T59" s="95"/>
      <c r="U59" s="95"/>
      <c r="V59" s="95"/>
      <c r="W59" s="95"/>
    </row>
    <row r="60" spans="1:23" ht="15.75" customHeight="1">
      <c r="A60" s="567"/>
      <c r="B60" s="404" t="s">
        <v>380</v>
      </c>
      <c r="C60" s="443"/>
      <c r="D60" s="476"/>
      <c r="E60" s="432"/>
      <c r="F60" s="201"/>
      <c r="G60" s="568"/>
      <c r="H60" s="568"/>
      <c r="I60" s="568"/>
      <c r="J60" s="568"/>
      <c r="K60" s="568"/>
      <c r="L60" s="567"/>
      <c r="M60" s="568"/>
      <c r="N60" s="568"/>
      <c r="O60" s="568"/>
      <c r="P60" s="568"/>
      <c r="Q60" s="573"/>
      <c r="R60" s="95"/>
      <c r="S60" s="95"/>
      <c r="T60" s="95"/>
      <c r="U60" s="95"/>
      <c r="V60" s="95"/>
      <c r="W60" s="95"/>
    </row>
    <row r="61" spans="1:23" ht="15.75" customHeight="1">
      <c r="A61" s="571">
        <v>1</v>
      </c>
      <c r="B61" s="195" t="s">
        <v>381</v>
      </c>
      <c r="C61" s="196">
        <v>4902586</v>
      </c>
      <c r="D61" s="476" t="s">
        <v>13</v>
      </c>
      <c r="E61" s="432" t="s">
        <v>363</v>
      </c>
      <c r="F61" s="201">
        <v>-100</v>
      </c>
      <c r="G61" s="452">
        <v>999910</v>
      </c>
      <c r="H61" s="453">
        <v>999608</v>
      </c>
      <c r="I61" s="633">
        <f>G61-H61</f>
        <v>302</v>
      </c>
      <c r="J61" s="633">
        <f>$F61*I61</f>
        <v>-30200</v>
      </c>
      <c r="K61" s="633">
        <f>J61/1000000</f>
        <v>-0.0302</v>
      </c>
      <c r="L61" s="452">
        <v>5332</v>
      </c>
      <c r="M61" s="453">
        <v>5311</v>
      </c>
      <c r="N61" s="633">
        <f>L61-M61</f>
        <v>21</v>
      </c>
      <c r="O61" s="633">
        <f>$F61*N61</f>
        <v>-2100</v>
      </c>
      <c r="P61" s="633">
        <f>O61/1000000</f>
        <v>-0.0021</v>
      </c>
      <c r="Q61" s="573"/>
      <c r="R61" s="95"/>
      <c r="S61" s="95"/>
      <c r="T61" s="95"/>
      <c r="U61" s="95"/>
      <c r="V61" s="95"/>
      <c r="W61" s="95"/>
    </row>
    <row r="62" spans="1:23" ht="15.75" customHeight="1">
      <c r="A62" s="571">
        <v>2</v>
      </c>
      <c r="B62" s="195" t="s">
        <v>382</v>
      </c>
      <c r="C62" s="196">
        <v>4902587</v>
      </c>
      <c r="D62" s="476" t="s">
        <v>13</v>
      </c>
      <c r="E62" s="432" t="s">
        <v>363</v>
      </c>
      <c r="F62" s="201">
        <v>-100</v>
      </c>
      <c r="G62" s="452">
        <v>4067</v>
      </c>
      <c r="H62" s="453">
        <v>3350</v>
      </c>
      <c r="I62" s="633">
        <f>G62-H62</f>
        <v>717</v>
      </c>
      <c r="J62" s="633">
        <f>$F62*I62</f>
        <v>-71700</v>
      </c>
      <c r="K62" s="633">
        <f>J62/1000000</f>
        <v>-0.0717</v>
      </c>
      <c r="L62" s="452">
        <v>12596</v>
      </c>
      <c r="M62" s="453">
        <v>12555</v>
      </c>
      <c r="N62" s="633">
        <f>L62-M62</f>
        <v>41</v>
      </c>
      <c r="O62" s="633">
        <f>$F62*N62</f>
        <v>-4100</v>
      </c>
      <c r="P62" s="633">
        <f>O62/1000000</f>
        <v>-0.0041</v>
      </c>
      <c r="Q62" s="573"/>
      <c r="R62" s="95"/>
      <c r="S62" s="95"/>
      <c r="T62" s="95"/>
      <c r="U62" s="95"/>
      <c r="V62" s="95"/>
      <c r="W62" s="95"/>
    </row>
    <row r="63" spans="1:23" ht="15.75" customHeight="1" thickBot="1">
      <c r="A63" s="214"/>
      <c r="B63" s="212"/>
      <c r="C63" s="212"/>
      <c r="D63" s="212"/>
      <c r="E63" s="212"/>
      <c r="F63" s="570"/>
      <c r="G63" s="212"/>
      <c r="H63" s="212"/>
      <c r="I63" s="212"/>
      <c r="J63" s="212"/>
      <c r="K63" s="570"/>
      <c r="L63" s="212"/>
      <c r="M63" s="212"/>
      <c r="N63" s="212"/>
      <c r="O63" s="212"/>
      <c r="P63" s="212"/>
      <c r="Q63" s="218"/>
      <c r="R63" s="95"/>
      <c r="S63" s="95"/>
      <c r="T63" s="95"/>
      <c r="U63" s="95"/>
      <c r="V63" s="95"/>
      <c r="W63" s="95"/>
    </row>
    <row r="64" spans="1:23" ht="15.75" customHeight="1" thickTop="1">
      <c r="A64" s="94"/>
      <c r="B64" s="94"/>
      <c r="C64" s="94"/>
      <c r="D64" s="94"/>
      <c r="E64" s="94"/>
      <c r="F64" s="94"/>
      <c r="G64" s="94"/>
      <c r="H64" s="94"/>
      <c r="I64" s="94"/>
      <c r="J64" s="94"/>
      <c r="K64" s="94"/>
      <c r="L64" s="94"/>
      <c r="M64" s="94"/>
      <c r="N64" s="94"/>
      <c r="O64" s="94"/>
      <c r="P64" s="94"/>
      <c r="Q64" s="95"/>
      <c r="R64" s="95"/>
      <c r="S64" s="95"/>
      <c r="T64" s="95"/>
      <c r="U64" s="95"/>
      <c r="V64" s="95"/>
      <c r="W64" s="95"/>
    </row>
    <row r="65" spans="1:23" ht="15.75" customHeight="1">
      <c r="A65" s="94"/>
      <c r="B65" s="94"/>
      <c r="C65" s="94"/>
      <c r="D65" s="94"/>
      <c r="E65" s="94"/>
      <c r="F65" s="94"/>
      <c r="G65" s="94"/>
      <c r="H65" s="94"/>
      <c r="I65" s="94"/>
      <c r="J65" s="94"/>
      <c r="K65" s="94"/>
      <c r="L65" s="94"/>
      <c r="M65" s="94"/>
      <c r="N65" s="94"/>
      <c r="O65" s="94"/>
      <c r="P65" s="94"/>
      <c r="Q65" s="95"/>
      <c r="R65" s="95"/>
      <c r="S65" s="95"/>
      <c r="T65" s="95"/>
      <c r="U65" s="95"/>
      <c r="V65" s="95"/>
      <c r="W65" s="95"/>
    </row>
    <row r="66" spans="1:16" ht="25.5" customHeight="1">
      <c r="A66" s="217" t="s">
        <v>355</v>
      </c>
      <c r="B66" s="92"/>
      <c r="C66" s="93"/>
      <c r="D66" s="92"/>
      <c r="E66" s="92"/>
      <c r="F66" s="92"/>
      <c r="G66" s="92"/>
      <c r="H66" s="92"/>
      <c r="I66" s="92"/>
      <c r="J66" s="92"/>
      <c r="K66" s="701">
        <f>SUM(K9:K55)+SUM(K61:K63)-K31</f>
        <v>7.392800000000001</v>
      </c>
      <c r="L66" s="702"/>
      <c r="M66" s="702"/>
      <c r="N66" s="702"/>
      <c r="O66" s="702"/>
      <c r="P66" s="701">
        <f>SUM(P9:P55)+SUM(P61:P63)-P31</f>
        <v>0.9647000000000001</v>
      </c>
    </row>
    <row r="67" spans="1:16" ht="12.75">
      <c r="A67" s="92"/>
      <c r="B67" s="92"/>
      <c r="C67" s="92"/>
      <c r="D67" s="92"/>
      <c r="E67" s="92"/>
      <c r="F67" s="92"/>
      <c r="G67" s="92"/>
      <c r="H67" s="92"/>
      <c r="I67" s="92"/>
      <c r="J67" s="92"/>
      <c r="K67" s="92"/>
      <c r="L67" s="92"/>
      <c r="M67" s="92"/>
      <c r="N67" s="92"/>
      <c r="O67" s="92"/>
      <c r="P67" s="92"/>
    </row>
    <row r="68" spans="1:16" ht="9.75" customHeight="1">
      <c r="A68" s="92"/>
      <c r="B68" s="92"/>
      <c r="C68" s="92"/>
      <c r="D68" s="92"/>
      <c r="E68" s="92"/>
      <c r="F68" s="92"/>
      <c r="G68" s="92"/>
      <c r="H68" s="92"/>
      <c r="I68" s="92"/>
      <c r="J68" s="92"/>
      <c r="K68" s="92"/>
      <c r="L68" s="92"/>
      <c r="M68" s="92"/>
      <c r="N68" s="92"/>
      <c r="O68" s="92"/>
      <c r="P68" s="92"/>
    </row>
    <row r="69" spans="1:16" ht="12.75" hidden="1">
      <c r="A69" s="92"/>
      <c r="B69" s="92"/>
      <c r="C69" s="92"/>
      <c r="D69" s="92"/>
      <c r="E69" s="92"/>
      <c r="F69" s="92"/>
      <c r="G69" s="92"/>
      <c r="H69" s="92"/>
      <c r="I69" s="92"/>
      <c r="J69" s="92"/>
      <c r="K69" s="92"/>
      <c r="L69" s="92"/>
      <c r="M69" s="92"/>
      <c r="N69" s="92"/>
      <c r="O69" s="92"/>
      <c r="P69" s="92"/>
    </row>
    <row r="70" spans="1:16" ht="23.25" customHeight="1" thickBot="1">
      <c r="A70" s="92"/>
      <c r="B70" s="92"/>
      <c r="C70" s="302"/>
      <c r="D70" s="92"/>
      <c r="E70" s="92"/>
      <c r="F70" s="92"/>
      <c r="G70" s="92"/>
      <c r="H70" s="92"/>
      <c r="I70" s="92"/>
      <c r="J70" s="304"/>
      <c r="K70" s="321" t="s">
        <v>356</v>
      </c>
      <c r="L70" s="92"/>
      <c r="M70" s="92"/>
      <c r="N70" s="92"/>
      <c r="O70" s="92"/>
      <c r="P70" s="321" t="s">
        <v>357</v>
      </c>
    </row>
    <row r="71" spans="1:17" ht="20.25">
      <c r="A71" s="299"/>
      <c r="B71" s="300"/>
      <c r="C71" s="217"/>
      <c r="D71" s="59"/>
      <c r="E71" s="59"/>
      <c r="F71" s="59"/>
      <c r="G71" s="59"/>
      <c r="H71" s="59"/>
      <c r="I71" s="59"/>
      <c r="J71" s="301"/>
      <c r="K71" s="300"/>
      <c r="L71" s="300"/>
      <c r="M71" s="300"/>
      <c r="N71" s="300"/>
      <c r="O71" s="300"/>
      <c r="P71" s="300"/>
      <c r="Q71" s="60"/>
    </row>
    <row r="72" spans="1:17" ht="20.25">
      <c r="A72" s="303"/>
      <c r="B72" s="217" t="s">
        <v>353</v>
      </c>
      <c r="C72" s="217"/>
      <c r="D72" s="294"/>
      <c r="E72" s="294"/>
      <c r="F72" s="294"/>
      <c r="G72" s="294"/>
      <c r="H72" s="294"/>
      <c r="I72" s="294"/>
      <c r="J72" s="294"/>
      <c r="K72" s="703">
        <f>K66</f>
        <v>7.392800000000001</v>
      </c>
      <c r="L72" s="704"/>
      <c r="M72" s="704"/>
      <c r="N72" s="704"/>
      <c r="O72" s="704"/>
      <c r="P72" s="703">
        <f>P66</f>
        <v>0.9647000000000001</v>
      </c>
      <c r="Q72" s="61"/>
    </row>
    <row r="73" spans="1:17" ht="20.25">
      <c r="A73" s="303"/>
      <c r="B73" s="217"/>
      <c r="C73" s="217"/>
      <c r="D73" s="294"/>
      <c r="E73" s="294"/>
      <c r="F73" s="294"/>
      <c r="G73" s="294"/>
      <c r="H73" s="294"/>
      <c r="I73" s="296"/>
      <c r="J73" s="134"/>
      <c r="K73" s="80"/>
      <c r="L73" s="80"/>
      <c r="M73" s="80"/>
      <c r="N73" s="80"/>
      <c r="O73" s="80"/>
      <c r="P73" s="80"/>
      <c r="Q73" s="61"/>
    </row>
    <row r="74" spans="1:17" ht="20.25">
      <c r="A74" s="303"/>
      <c r="B74" s="217" t="s">
        <v>346</v>
      </c>
      <c r="C74" s="217"/>
      <c r="D74" s="294"/>
      <c r="E74" s="294"/>
      <c r="F74" s="294"/>
      <c r="G74" s="294"/>
      <c r="H74" s="294"/>
      <c r="I74" s="294"/>
      <c r="J74" s="294"/>
      <c r="K74" s="703">
        <f>-'STEPPED UP GENCO'!K48</f>
        <v>0.045912046799999995</v>
      </c>
      <c r="L74" s="703"/>
      <c r="M74" s="703"/>
      <c r="N74" s="703"/>
      <c r="O74" s="703"/>
      <c r="P74" s="703">
        <f>-'STEPPED UP GENCO'!P48</f>
        <v>0.3455838246</v>
      </c>
      <c r="Q74" s="61"/>
    </row>
    <row r="75" spans="1:17" ht="20.25">
      <c r="A75" s="303"/>
      <c r="B75" s="217"/>
      <c r="C75" s="217"/>
      <c r="D75" s="297"/>
      <c r="E75" s="297"/>
      <c r="F75" s="297"/>
      <c r="G75" s="297"/>
      <c r="H75" s="297"/>
      <c r="I75" s="298"/>
      <c r="J75" s="293"/>
      <c r="K75" s="21"/>
      <c r="L75" s="21"/>
      <c r="M75" s="21"/>
      <c r="N75" s="21"/>
      <c r="O75" s="21"/>
      <c r="P75" s="21"/>
      <c r="Q75" s="61"/>
    </row>
    <row r="76" spans="1:17" ht="20.25">
      <c r="A76" s="303"/>
      <c r="B76" s="217" t="s">
        <v>354</v>
      </c>
      <c r="C76" s="217"/>
      <c r="D76" s="21"/>
      <c r="E76" s="21"/>
      <c r="F76" s="21"/>
      <c r="G76" s="21"/>
      <c r="H76" s="21"/>
      <c r="I76" s="21"/>
      <c r="J76" s="21"/>
      <c r="K76" s="306">
        <f>SUM(K72:K75)</f>
        <v>7.438712046800001</v>
      </c>
      <c r="L76" s="21"/>
      <c r="M76" s="21"/>
      <c r="N76" s="21"/>
      <c r="O76" s="21"/>
      <c r="P76" s="522">
        <f>SUM(P72:P75)</f>
        <v>1.3102838246000001</v>
      </c>
      <c r="Q76" s="61"/>
    </row>
    <row r="77" spans="1:17" ht="20.25">
      <c r="A77" s="281"/>
      <c r="B77" s="21"/>
      <c r="C77" s="217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61"/>
    </row>
    <row r="78" spans="1:17" ht="13.5" thickBot="1">
      <c r="A78" s="282"/>
      <c r="B78" s="62"/>
      <c r="C78" s="62"/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190"/>
    </row>
  </sheetData>
  <sheetProtection/>
  <mergeCells count="1">
    <mergeCell ref="Q33:Q34"/>
  </mergeCells>
  <printOptions horizontalCentered="1"/>
  <pageMargins left="0.25" right="0.25" top="0.58" bottom="0.25" header="0.511811023622047" footer="0.511811023622047"/>
  <pageSetup horizontalDpi="600" verticalDpi="600" orientation="landscape" paperSize="9" scale="67" r:id="rId1"/>
  <rowBreaks count="1" manualBreakCount="1">
    <brk id="41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Q59"/>
  <sheetViews>
    <sheetView view="pageBreakPreview" zoomScale="50" zoomScaleNormal="70" zoomScaleSheetLayoutView="50" zoomScalePageLayoutView="0" workbookViewId="0" topLeftCell="A19">
      <selection activeCell="G52" sqref="G52"/>
    </sheetView>
  </sheetViews>
  <sheetFormatPr defaultColWidth="9.140625" defaultRowHeight="12.75"/>
  <cols>
    <col min="1" max="1" width="4.7109375" style="0" customWidth="1"/>
    <col min="2" max="2" width="26.7109375" style="0" customWidth="1"/>
    <col min="3" max="3" width="18.57421875" style="0" customWidth="1"/>
    <col min="4" max="4" width="12.8515625" style="0" customWidth="1"/>
    <col min="5" max="5" width="22.140625" style="0" customWidth="1"/>
    <col min="6" max="6" width="14.421875" style="0" customWidth="1"/>
    <col min="7" max="7" width="15.57421875" style="0" customWidth="1"/>
    <col min="8" max="8" width="13.57421875" style="0" customWidth="1"/>
    <col min="9" max="9" width="15.00390625" style="0" customWidth="1"/>
    <col min="10" max="10" width="16.7109375" style="0" customWidth="1"/>
    <col min="11" max="11" width="16.57421875" style="0" customWidth="1"/>
    <col min="12" max="12" width="17.140625" style="0" customWidth="1"/>
    <col min="13" max="13" width="14.7109375" style="0" customWidth="1"/>
    <col min="14" max="14" width="15.7109375" style="0" customWidth="1"/>
    <col min="15" max="15" width="18.28125" style="0" customWidth="1"/>
    <col min="16" max="16" width="17.140625" style="0" customWidth="1"/>
    <col min="17" max="17" width="22.00390625" style="0" customWidth="1"/>
  </cols>
  <sheetData>
    <row r="1" ht="26.25" customHeight="1">
      <c r="A1" s="1" t="s">
        <v>253</v>
      </c>
    </row>
    <row r="2" spans="1:17" ht="23.25" customHeight="1">
      <c r="A2" s="2" t="s">
        <v>254</v>
      </c>
      <c r="P2" s="352" t="str">
        <f>NDPL!Q1</f>
        <v>NOVEMBER-2011</v>
      </c>
      <c r="Q2" s="352"/>
    </row>
    <row r="3" ht="23.25">
      <c r="A3" s="228" t="s">
        <v>229</v>
      </c>
    </row>
    <row r="4" spans="1:16" ht="24" thickBot="1">
      <c r="A4" s="3"/>
      <c r="G4" s="21"/>
      <c r="H4" s="21"/>
      <c r="I4" s="58" t="s">
        <v>8</v>
      </c>
      <c r="J4" s="21"/>
      <c r="K4" s="21"/>
      <c r="L4" s="21"/>
      <c r="M4" s="21"/>
      <c r="N4" s="58" t="s">
        <v>7</v>
      </c>
      <c r="O4" s="21"/>
      <c r="P4" s="21"/>
    </row>
    <row r="5" spans="1:17" ht="51.75" customHeight="1" thickBot="1" thickTop="1">
      <c r="A5" s="43" t="s">
        <v>9</v>
      </c>
      <c r="B5" s="40" t="s">
        <v>10</v>
      </c>
      <c r="C5" s="41" t="s">
        <v>1</v>
      </c>
      <c r="D5" s="41" t="s">
        <v>2</v>
      </c>
      <c r="E5" s="41" t="s">
        <v>3</v>
      </c>
      <c r="F5" s="41" t="s">
        <v>11</v>
      </c>
      <c r="G5" s="43" t="str">
        <f>NDPL!G5</f>
        <v>FINAL READING 01/12/11</v>
      </c>
      <c r="H5" s="41" t="str">
        <f>NDPL!H5</f>
        <v>INTIAL READING 01/11/11</v>
      </c>
      <c r="I5" s="41" t="s">
        <v>4</v>
      </c>
      <c r="J5" s="41" t="s">
        <v>5</v>
      </c>
      <c r="K5" s="41" t="s">
        <v>6</v>
      </c>
      <c r="L5" s="43" t="str">
        <f>NDPL!G5</f>
        <v>FINAL READING 01/12/11</v>
      </c>
      <c r="M5" s="41" t="str">
        <f>NDPL!H5</f>
        <v>INTIAL READING 01/11/11</v>
      </c>
      <c r="N5" s="41" t="s">
        <v>4</v>
      </c>
      <c r="O5" s="41" t="s">
        <v>5</v>
      </c>
      <c r="P5" s="41" t="s">
        <v>6</v>
      </c>
      <c r="Q5" s="219" t="s">
        <v>326</v>
      </c>
    </row>
    <row r="6" ht="14.25" thickBot="1" thickTop="1"/>
    <row r="7" spans="1:17" ht="24" customHeight="1" thickTop="1">
      <c r="A7" s="620" t="s">
        <v>247</v>
      </c>
      <c r="B7" s="71"/>
      <c r="C7" s="72"/>
      <c r="D7" s="72"/>
      <c r="E7" s="72"/>
      <c r="F7" s="72"/>
      <c r="G7" s="75"/>
      <c r="H7" s="74"/>
      <c r="I7" s="74"/>
      <c r="J7" s="74"/>
      <c r="K7" s="677"/>
      <c r="L7" s="601"/>
      <c r="M7" s="548"/>
      <c r="N7" s="74"/>
      <c r="O7" s="74"/>
      <c r="P7" s="688"/>
      <c r="Q7" s="183"/>
    </row>
    <row r="8" spans="1:17" ht="24" customHeight="1">
      <c r="A8" s="331" t="s">
        <v>230</v>
      </c>
      <c r="B8" s="227"/>
      <c r="C8" s="227"/>
      <c r="D8" s="227"/>
      <c r="E8" s="227"/>
      <c r="F8" s="227"/>
      <c r="G8" s="132"/>
      <c r="H8" s="80"/>
      <c r="I8" s="81"/>
      <c r="J8" s="81"/>
      <c r="K8" s="678"/>
      <c r="L8" s="224"/>
      <c r="M8" s="81"/>
      <c r="N8" s="81"/>
      <c r="O8" s="81"/>
      <c r="P8" s="689"/>
      <c r="Q8" s="184"/>
    </row>
    <row r="9" spans="1:17" ht="24" customHeight="1">
      <c r="A9" s="619" t="s">
        <v>231</v>
      </c>
      <c r="B9" s="227"/>
      <c r="C9" s="227"/>
      <c r="D9" s="227"/>
      <c r="E9" s="227"/>
      <c r="F9" s="227"/>
      <c r="G9" s="132"/>
      <c r="H9" s="80"/>
      <c r="I9" s="81"/>
      <c r="J9" s="81"/>
      <c r="K9" s="678"/>
      <c r="L9" s="224"/>
      <c r="M9" s="81"/>
      <c r="N9" s="81"/>
      <c r="O9" s="81"/>
      <c r="P9" s="689"/>
      <c r="Q9" s="184"/>
    </row>
    <row r="10" spans="1:17" ht="24" customHeight="1">
      <c r="A10" s="330">
        <v>1</v>
      </c>
      <c r="B10" s="333" t="s">
        <v>250</v>
      </c>
      <c r="C10" s="608">
        <v>4864848</v>
      </c>
      <c r="D10" s="335" t="s">
        <v>13</v>
      </c>
      <c r="E10" s="334" t="s">
        <v>363</v>
      </c>
      <c r="F10" s="335">
        <v>1000</v>
      </c>
      <c r="G10" s="649">
        <v>553</v>
      </c>
      <c r="H10" s="650">
        <v>549</v>
      </c>
      <c r="I10" s="614">
        <f>G10-H10</f>
        <v>4</v>
      </c>
      <c r="J10" s="614">
        <f aca="true" t="shared" si="0" ref="J10:J33">$F10*I10</f>
        <v>4000</v>
      </c>
      <c r="K10" s="679">
        <f aca="true" t="shared" si="1" ref="K10:K33">J10/1000000</f>
        <v>0.004</v>
      </c>
      <c r="L10" s="649">
        <v>13970</v>
      </c>
      <c r="M10" s="650">
        <v>13921</v>
      </c>
      <c r="N10" s="614">
        <f>L10-M10</f>
        <v>49</v>
      </c>
      <c r="O10" s="614">
        <f aca="true" t="shared" si="2" ref="O10:O33">$F10*N10</f>
        <v>49000</v>
      </c>
      <c r="P10" s="690">
        <f aca="true" t="shared" si="3" ref="P10:P33">O10/1000000</f>
        <v>0.049</v>
      </c>
      <c r="Q10" s="184"/>
    </row>
    <row r="11" spans="1:17" ht="24" customHeight="1">
      <c r="A11" s="330">
        <v>2</v>
      </c>
      <c r="B11" s="333" t="s">
        <v>251</v>
      </c>
      <c r="C11" s="608">
        <v>4864849</v>
      </c>
      <c r="D11" s="335" t="s">
        <v>13</v>
      </c>
      <c r="E11" s="334" t="s">
        <v>363</v>
      </c>
      <c r="F11" s="335">
        <v>1000</v>
      </c>
      <c r="G11" s="649">
        <v>386</v>
      </c>
      <c r="H11" s="650">
        <v>382</v>
      </c>
      <c r="I11" s="614">
        <f>G11-H11</f>
        <v>4</v>
      </c>
      <c r="J11" s="614">
        <f t="shared" si="0"/>
        <v>4000</v>
      </c>
      <c r="K11" s="679">
        <f t="shared" si="1"/>
        <v>0.004</v>
      </c>
      <c r="L11" s="649">
        <v>18414</v>
      </c>
      <c r="M11" s="650">
        <v>18338</v>
      </c>
      <c r="N11" s="614">
        <f>L11-M11</f>
        <v>76</v>
      </c>
      <c r="O11" s="614">
        <f t="shared" si="2"/>
        <v>76000</v>
      </c>
      <c r="P11" s="690">
        <f t="shared" si="3"/>
        <v>0.076</v>
      </c>
      <c r="Q11" s="184"/>
    </row>
    <row r="12" spans="1:17" ht="24" customHeight="1">
      <c r="A12" s="330">
        <v>3</v>
      </c>
      <c r="B12" s="333" t="s">
        <v>232</v>
      </c>
      <c r="C12" s="608">
        <v>4864846</v>
      </c>
      <c r="D12" s="335" t="s">
        <v>13</v>
      </c>
      <c r="E12" s="334" t="s">
        <v>363</v>
      </c>
      <c r="F12" s="335">
        <v>1000</v>
      </c>
      <c r="G12" s="649">
        <v>674</v>
      </c>
      <c r="H12" s="650">
        <v>669</v>
      </c>
      <c r="I12" s="614">
        <f>G12-H12</f>
        <v>5</v>
      </c>
      <c r="J12" s="614">
        <f t="shared" si="0"/>
        <v>5000</v>
      </c>
      <c r="K12" s="679">
        <f t="shared" si="1"/>
        <v>0.005</v>
      </c>
      <c r="L12" s="649">
        <v>26157</v>
      </c>
      <c r="M12" s="650">
        <v>26094</v>
      </c>
      <c r="N12" s="614">
        <f>L12-M12</f>
        <v>63</v>
      </c>
      <c r="O12" s="614">
        <f t="shared" si="2"/>
        <v>63000</v>
      </c>
      <c r="P12" s="690">
        <f t="shared" si="3"/>
        <v>0.063</v>
      </c>
      <c r="Q12" s="184"/>
    </row>
    <row r="13" spans="1:17" ht="24" customHeight="1">
      <c r="A13" s="330">
        <v>4</v>
      </c>
      <c r="B13" s="333" t="s">
        <v>233</v>
      </c>
      <c r="C13" s="608">
        <v>4864847</v>
      </c>
      <c r="D13" s="335" t="s">
        <v>13</v>
      </c>
      <c r="E13" s="334" t="s">
        <v>363</v>
      </c>
      <c r="F13" s="335">
        <v>1000</v>
      </c>
      <c r="G13" s="649">
        <v>410</v>
      </c>
      <c r="H13" s="650">
        <v>410</v>
      </c>
      <c r="I13" s="614">
        <f>G13-H13</f>
        <v>0</v>
      </c>
      <c r="J13" s="614">
        <f t="shared" si="0"/>
        <v>0</v>
      </c>
      <c r="K13" s="679">
        <f t="shared" si="1"/>
        <v>0</v>
      </c>
      <c r="L13" s="649">
        <v>13488</v>
      </c>
      <c r="M13" s="650">
        <v>13439</v>
      </c>
      <c r="N13" s="614">
        <f>L13-M13</f>
        <v>49</v>
      </c>
      <c r="O13" s="614">
        <f t="shared" si="2"/>
        <v>49000</v>
      </c>
      <c r="P13" s="690">
        <f t="shared" si="3"/>
        <v>0.049</v>
      </c>
      <c r="Q13" s="184"/>
    </row>
    <row r="14" spans="1:17" ht="24" customHeight="1">
      <c r="A14" s="330">
        <v>5</v>
      </c>
      <c r="B14" s="333" t="s">
        <v>234</v>
      </c>
      <c r="C14" s="608">
        <v>4864850</v>
      </c>
      <c r="D14" s="335" t="s">
        <v>13</v>
      </c>
      <c r="E14" s="334" t="s">
        <v>363</v>
      </c>
      <c r="F14" s="335">
        <v>1000</v>
      </c>
      <c r="G14" s="649">
        <v>1444</v>
      </c>
      <c r="H14" s="650">
        <v>1324</v>
      </c>
      <c r="I14" s="614">
        <f>G14-H14</f>
        <v>120</v>
      </c>
      <c r="J14" s="614">
        <f t="shared" si="0"/>
        <v>120000</v>
      </c>
      <c r="K14" s="679">
        <f t="shared" si="1"/>
        <v>0.12</v>
      </c>
      <c r="L14" s="649">
        <v>6702</v>
      </c>
      <c r="M14" s="650">
        <v>6693</v>
      </c>
      <c r="N14" s="614">
        <f>L14-M14</f>
        <v>9</v>
      </c>
      <c r="O14" s="614">
        <f t="shared" si="2"/>
        <v>9000</v>
      </c>
      <c r="P14" s="690">
        <f t="shared" si="3"/>
        <v>0.009</v>
      </c>
      <c r="Q14" s="184"/>
    </row>
    <row r="15" spans="1:17" ht="24" customHeight="1">
      <c r="A15" s="617" t="s">
        <v>235</v>
      </c>
      <c r="B15" s="336"/>
      <c r="C15" s="609"/>
      <c r="D15" s="337"/>
      <c r="E15" s="336"/>
      <c r="F15" s="337"/>
      <c r="G15" s="615"/>
      <c r="H15" s="614"/>
      <c r="I15" s="614"/>
      <c r="J15" s="614"/>
      <c r="K15" s="679"/>
      <c r="L15" s="615"/>
      <c r="M15" s="614"/>
      <c r="N15" s="614"/>
      <c r="O15" s="614"/>
      <c r="P15" s="690"/>
      <c r="Q15" s="184"/>
    </row>
    <row r="16" spans="1:17" ht="24" customHeight="1">
      <c r="A16" s="618">
        <v>6</v>
      </c>
      <c r="B16" s="336" t="s">
        <v>252</v>
      </c>
      <c r="C16" s="609">
        <v>4864804</v>
      </c>
      <c r="D16" s="337" t="s">
        <v>13</v>
      </c>
      <c r="E16" s="334" t="s">
        <v>363</v>
      </c>
      <c r="F16" s="337">
        <v>100</v>
      </c>
      <c r="G16" s="649">
        <v>249</v>
      </c>
      <c r="H16" s="650">
        <v>333</v>
      </c>
      <c r="I16" s="614">
        <f>G16-H16</f>
        <v>-84</v>
      </c>
      <c r="J16" s="614">
        <f t="shared" si="0"/>
        <v>-8400</v>
      </c>
      <c r="K16" s="679">
        <f t="shared" si="1"/>
        <v>-0.0084</v>
      </c>
      <c r="L16" s="649">
        <v>999974</v>
      </c>
      <c r="M16" s="650">
        <v>999974</v>
      </c>
      <c r="N16" s="614">
        <f>L16-M16</f>
        <v>0</v>
      </c>
      <c r="O16" s="614">
        <f t="shared" si="2"/>
        <v>0</v>
      </c>
      <c r="P16" s="690">
        <f t="shared" si="3"/>
        <v>0</v>
      </c>
      <c r="Q16" s="184"/>
    </row>
    <row r="17" spans="1:17" ht="24" customHeight="1">
      <c r="A17" s="618">
        <v>7</v>
      </c>
      <c r="B17" s="336" t="s">
        <v>251</v>
      </c>
      <c r="C17" s="609">
        <v>4865163</v>
      </c>
      <c r="D17" s="337" t="s">
        <v>13</v>
      </c>
      <c r="E17" s="334" t="s">
        <v>363</v>
      </c>
      <c r="F17" s="337">
        <v>100</v>
      </c>
      <c r="G17" s="649">
        <v>351</v>
      </c>
      <c r="H17" s="650">
        <v>459</v>
      </c>
      <c r="I17" s="614">
        <f>G17-H17</f>
        <v>-108</v>
      </c>
      <c r="J17" s="614">
        <f t="shared" si="0"/>
        <v>-10800</v>
      </c>
      <c r="K17" s="679">
        <f t="shared" si="1"/>
        <v>-0.0108</v>
      </c>
      <c r="L17" s="649">
        <v>999997</v>
      </c>
      <c r="M17" s="650">
        <v>999997</v>
      </c>
      <c r="N17" s="614">
        <f>L17-M17</f>
        <v>0</v>
      </c>
      <c r="O17" s="614">
        <f t="shared" si="2"/>
        <v>0</v>
      </c>
      <c r="P17" s="690">
        <f t="shared" si="3"/>
        <v>0</v>
      </c>
      <c r="Q17" s="184"/>
    </row>
    <row r="18" spans="1:17" ht="24" customHeight="1">
      <c r="A18" s="338"/>
      <c r="B18" s="336"/>
      <c r="C18" s="609"/>
      <c r="D18" s="337"/>
      <c r="E18" s="110"/>
      <c r="F18" s="337"/>
      <c r="G18" s="224"/>
      <c r="H18" s="81"/>
      <c r="I18" s="81"/>
      <c r="J18" s="81"/>
      <c r="K18" s="678"/>
      <c r="L18" s="224"/>
      <c r="M18" s="81"/>
      <c r="N18" s="81"/>
      <c r="O18" s="81"/>
      <c r="P18" s="689"/>
      <c r="Q18" s="184"/>
    </row>
    <row r="19" spans="1:17" ht="24" customHeight="1">
      <c r="A19" s="338"/>
      <c r="B19" s="343" t="s">
        <v>246</v>
      </c>
      <c r="C19" s="610"/>
      <c r="D19" s="337"/>
      <c r="E19" s="336"/>
      <c r="F19" s="339"/>
      <c r="G19" s="224"/>
      <c r="H19" s="81"/>
      <c r="I19" s="81"/>
      <c r="J19" s="81"/>
      <c r="K19" s="680">
        <f>SUM(K10:K17)</f>
        <v>0.1138</v>
      </c>
      <c r="L19" s="602"/>
      <c r="M19" s="328"/>
      <c r="N19" s="328"/>
      <c r="O19" s="328"/>
      <c r="P19" s="691">
        <f>SUM(P10:P17)</f>
        <v>0.246</v>
      </c>
      <c r="Q19" s="184"/>
    </row>
    <row r="20" spans="1:17" ht="24" customHeight="1">
      <c r="A20" s="338"/>
      <c r="B20" s="226"/>
      <c r="C20" s="610"/>
      <c r="D20" s="337"/>
      <c r="E20" s="336"/>
      <c r="F20" s="339"/>
      <c r="G20" s="224"/>
      <c r="H20" s="81"/>
      <c r="I20" s="81"/>
      <c r="J20" s="81"/>
      <c r="K20" s="681"/>
      <c r="L20" s="224"/>
      <c r="M20" s="81"/>
      <c r="N20" s="81"/>
      <c r="O20" s="81"/>
      <c r="P20" s="692"/>
      <c r="Q20" s="184"/>
    </row>
    <row r="21" spans="1:17" ht="24" customHeight="1">
      <c r="A21" s="617" t="s">
        <v>236</v>
      </c>
      <c r="B21" s="227"/>
      <c r="C21" s="329"/>
      <c r="D21" s="339"/>
      <c r="E21" s="227"/>
      <c r="F21" s="339"/>
      <c r="G21" s="224"/>
      <c r="H21" s="81"/>
      <c r="I21" s="81"/>
      <c r="J21" s="81"/>
      <c r="K21" s="678"/>
      <c r="L21" s="224"/>
      <c r="M21" s="81"/>
      <c r="N21" s="81"/>
      <c r="O21" s="81"/>
      <c r="P21" s="689"/>
      <c r="Q21" s="184"/>
    </row>
    <row r="22" spans="1:17" ht="24" customHeight="1">
      <c r="A22" s="338"/>
      <c r="B22" s="227"/>
      <c r="C22" s="329"/>
      <c r="D22" s="339"/>
      <c r="E22" s="227"/>
      <c r="F22" s="339"/>
      <c r="G22" s="224"/>
      <c r="H22" s="81"/>
      <c r="I22" s="81"/>
      <c r="J22" s="81"/>
      <c r="K22" s="678"/>
      <c r="L22" s="224"/>
      <c r="M22" s="81"/>
      <c r="N22" s="81"/>
      <c r="O22" s="81"/>
      <c r="P22" s="689"/>
      <c r="Q22" s="184"/>
    </row>
    <row r="23" spans="1:17" ht="24" customHeight="1">
      <c r="A23" s="618">
        <v>8</v>
      </c>
      <c r="B23" s="110" t="s">
        <v>237</v>
      </c>
      <c r="C23" s="608">
        <v>4865065</v>
      </c>
      <c r="D23" s="365" t="s">
        <v>13</v>
      </c>
      <c r="E23" s="334" t="s">
        <v>363</v>
      </c>
      <c r="F23" s="335">
        <v>100</v>
      </c>
      <c r="G23" s="649">
        <v>3287</v>
      </c>
      <c r="H23" s="650">
        <v>3287</v>
      </c>
      <c r="I23" s="614">
        <f>G23-H23</f>
        <v>0</v>
      </c>
      <c r="J23" s="614">
        <f t="shared" si="0"/>
        <v>0</v>
      </c>
      <c r="K23" s="679">
        <f t="shared" si="1"/>
        <v>0</v>
      </c>
      <c r="L23" s="649">
        <v>32952</v>
      </c>
      <c r="M23" s="650">
        <v>32952</v>
      </c>
      <c r="N23" s="614">
        <f>L23-M23</f>
        <v>0</v>
      </c>
      <c r="O23" s="614">
        <f t="shared" si="2"/>
        <v>0</v>
      </c>
      <c r="P23" s="690">
        <f t="shared" si="3"/>
        <v>0</v>
      </c>
      <c r="Q23" s="184"/>
    </row>
    <row r="24" spans="1:17" ht="24" customHeight="1">
      <c r="A24" s="618">
        <v>9</v>
      </c>
      <c r="B24" s="227" t="s">
        <v>238</v>
      </c>
      <c r="C24" s="609">
        <v>4865066</v>
      </c>
      <c r="D24" s="339" t="s">
        <v>13</v>
      </c>
      <c r="E24" s="334" t="s">
        <v>363</v>
      </c>
      <c r="F24" s="337">
        <v>100</v>
      </c>
      <c r="G24" s="649">
        <v>25737</v>
      </c>
      <c r="H24" s="650">
        <v>25909</v>
      </c>
      <c r="I24" s="614">
        <f aca="true" t="shared" si="4" ref="I24:I29">G24-H24</f>
        <v>-172</v>
      </c>
      <c r="J24" s="614">
        <f t="shared" si="0"/>
        <v>-17200</v>
      </c>
      <c r="K24" s="679">
        <f t="shared" si="1"/>
        <v>-0.0172</v>
      </c>
      <c r="L24" s="649">
        <v>59111</v>
      </c>
      <c r="M24" s="650">
        <v>59076</v>
      </c>
      <c r="N24" s="614">
        <f aca="true" t="shared" si="5" ref="N24:N29">L24-M24</f>
        <v>35</v>
      </c>
      <c r="O24" s="614">
        <f t="shared" si="2"/>
        <v>3500</v>
      </c>
      <c r="P24" s="690">
        <f t="shared" si="3"/>
        <v>0.0035</v>
      </c>
      <c r="Q24" s="184"/>
    </row>
    <row r="25" spans="1:17" ht="24" customHeight="1">
      <c r="A25" s="618">
        <v>10</v>
      </c>
      <c r="B25" s="227" t="s">
        <v>239</v>
      </c>
      <c r="C25" s="609">
        <v>4865067</v>
      </c>
      <c r="D25" s="339" t="s">
        <v>13</v>
      </c>
      <c r="E25" s="334" t="s">
        <v>363</v>
      </c>
      <c r="F25" s="337">
        <v>100</v>
      </c>
      <c r="G25" s="649">
        <v>64605</v>
      </c>
      <c r="H25" s="650">
        <v>64605</v>
      </c>
      <c r="I25" s="614">
        <f t="shared" si="4"/>
        <v>0</v>
      </c>
      <c r="J25" s="614">
        <f t="shared" si="0"/>
        <v>0</v>
      </c>
      <c r="K25" s="679">
        <f t="shared" si="1"/>
        <v>0</v>
      </c>
      <c r="L25" s="649">
        <v>6611</v>
      </c>
      <c r="M25" s="650">
        <v>6611</v>
      </c>
      <c r="N25" s="614">
        <f t="shared" si="5"/>
        <v>0</v>
      </c>
      <c r="O25" s="614">
        <f t="shared" si="2"/>
        <v>0</v>
      </c>
      <c r="P25" s="690">
        <f t="shared" si="3"/>
        <v>0</v>
      </c>
      <c r="Q25" s="184"/>
    </row>
    <row r="26" spans="1:17" ht="24" customHeight="1">
      <c r="A26" s="618">
        <v>11</v>
      </c>
      <c r="B26" s="227" t="s">
        <v>240</v>
      </c>
      <c r="C26" s="609">
        <v>4865078</v>
      </c>
      <c r="D26" s="339" t="s">
        <v>13</v>
      </c>
      <c r="E26" s="334" t="s">
        <v>363</v>
      </c>
      <c r="F26" s="337">
        <v>100</v>
      </c>
      <c r="G26" s="649">
        <v>17561</v>
      </c>
      <c r="H26" s="650">
        <v>16636</v>
      </c>
      <c r="I26" s="614">
        <f t="shared" si="4"/>
        <v>925</v>
      </c>
      <c r="J26" s="614">
        <f t="shared" si="0"/>
        <v>92500</v>
      </c>
      <c r="K26" s="679">
        <f t="shared" si="1"/>
        <v>0.0925</v>
      </c>
      <c r="L26" s="649">
        <v>45403</v>
      </c>
      <c r="M26" s="650">
        <v>45247</v>
      </c>
      <c r="N26" s="614">
        <f t="shared" si="5"/>
        <v>156</v>
      </c>
      <c r="O26" s="614">
        <f t="shared" si="2"/>
        <v>15600</v>
      </c>
      <c r="P26" s="690">
        <f t="shared" si="3"/>
        <v>0.0156</v>
      </c>
      <c r="Q26" s="184"/>
    </row>
    <row r="27" spans="1:17" ht="24" customHeight="1">
      <c r="A27" s="618">
        <v>12</v>
      </c>
      <c r="B27" s="227" t="s">
        <v>240</v>
      </c>
      <c r="C27" s="611">
        <v>4865079</v>
      </c>
      <c r="D27" s="518" t="s">
        <v>13</v>
      </c>
      <c r="E27" s="334" t="s">
        <v>363</v>
      </c>
      <c r="F27" s="340">
        <v>100</v>
      </c>
      <c r="G27" s="649">
        <v>999805</v>
      </c>
      <c r="H27" s="650">
        <v>999796</v>
      </c>
      <c r="I27" s="614">
        <f t="shared" si="4"/>
        <v>9</v>
      </c>
      <c r="J27" s="614">
        <f t="shared" si="0"/>
        <v>900</v>
      </c>
      <c r="K27" s="679">
        <f t="shared" si="1"/>
        <v>0.0009</v>
      </c>
      <c r="L27" s="649">
        <v>17006</v>
      </c>
      <c r="M27" s="650">
        <v>16676</v>
      </c>
      <c r="N27" s="614">
        <f t="shared" si="5"/>
        <v>330</v>
      </c>
      <c r="O27" s="614">
        <f t="shared" si="2"/>
        <v>33000</v>
      </c>
      <c r="P27" s="690">
        <f t="shared" si="3"/>
        <v>0.033</v>
      </c>
      <c r="Q27" s="184"/>
    </row>
    <row r="28" spans="1:17" ht="24" customHeight="1">
      <c r="A28" s="618">
        <v>13</v>
      </c>
      <c r="B28" s="227" t="s">
        <v>241</v>
      </c>
      <c r="C28" s="609">
        <v>4865080</v>
      </c>
      <c r="D28" s="339" t="s">
        <v>13</v>
      </c>
      <c r="E28" s="334" t="s">
        <v>363</v>
      </c>
      <c r="F28" s="337">
        <v>100</v>
      </c>
      <c r="G28" s="649">
        <v>72945</v>
      </c>
      <c r="H28" s="650">
        <v>71412</v>
      </c>
      <c r="I28" s="614">
        <f t="shared" si="4"/>
        <v>1533</v>
      </c>
      <c r="J28" s="614">
        <f t="shared" si="0"/>
        <v>153300</v>
      </c>
      <c r="K28" s="679">
        <f t="shared" si="1"/>
        <v>0.1533</v>
      </c>
      <c r="L28" s="649">
        <v>38573</v>
      </c>
      <c r="M28" s="650">
        <v>38382</v>
      </c>
      <c r="N28" s="614">
        <f t="shared" si="5"/>
        <v>191</v>
      </c>
      <c r="O28" s="614">
        <f t="shared" si="2"/>
        <v>19100</v>
      </c>
      <c r="P28" s="690">
        <f t="shared" si="3"/>
        <v>0.0191</v>
      </c>
      <c r="Q28" s="184"/>
    </row>
    <row r="29" spans="1:17" ht="24" customHeight="1">
      <c r="A29" s="330">
        <v>14</v>
      </c>
      <c r="B29" s="227" t="s">
        <v>241</v>
      </c>
      <c r="C29" s="609">
        <v>4865081</v>
      </c>
      <c r="D29" s="339" t="s">
        <v>13</v>
      </c>
      <c r="E29" s="334" t="s">
        <v>363</v>
      </c>
      <c r="F29" s="337">
        <v>100</v>
      </c>
      <c r="G29" s="649">
        <v>2241</v>
      </c>
      <c r="H29" s="650">
        <v>1660</v>
      </c>
      <c r="I29" s="614">
        <f t="shared" si="4"/>
        <v>581</v>
      </c>
      <c r="J29" s="614">
        <f t="shared" si="0"/>
        <v>58100</v>
      </c>
      <c r="K29" s="679">
        <f t="shared" si="1"/>
        <v>0.0581</v>
      </c>
      <c r="L29" s="649">
        <v>3678</v>
      </c>
      <c r="M29" s="650">
        <v>3608</v>
      </c>
      <c r="N29" s="614">
        <f t="shared" si="5"/>
        <v>70</v>
      </c>
      <c r="O29" s="614">
        <f t="shared" si="2"/>
        <v>7000</v>
      </c>
      <c r="P29" s="690">
        <f t="shared" si="3"/>
        <v>0.007</v>
      </c>
      <c r="Q29" s="184"/>
    </row>
    <row r="30" spans="1:17" ht="24" customHeight="1">
      <c r="A30" s="617" t="s">
        <v>242</v>
      </c>
      <c r="B30" s="226"/>
      <c r="C30" s="612"/>
      <c r="D30" s="226"/>
      <c r="E30" s="227"/>
      <c r="F30" s="337"/>
      <c r="G30" s="615"/>
      <c r="H30" s="614"/>
      <c r="I30" s="614"/>
      <c r="J30" s="614"/>
      <c r="K30" s="682">
        <f>SUM(K23:K29)</f>
        <v>0.28759999999999997</v>
      </c>
      <c r="L30" s="615"/>
      <c r="M30" s="614"/>
      <c r="N30" s="614"/>
      <c r="O30" s="614"/>
      <c r="P30" s="693">
        <f>SUM(P23:P29)</f>
        <v>0.0782</v>
      </c>
      <c r="Q30" s="184"/>
    </row>
    <row r="31" spans="1:17" ht="24" customHeight="1">
      <c r="A31" s="621" t="s">
        <v>248</v>
      </c>
      <c r="B31" s="226"/>
      <c r="C31" s="612"/>
      <c r="D31" s="226"/>
      <c r="E31" s="227"/>
      <c r="F31" s="337"/>
      <c r="G31" s="615"/>
      <c r="H31" s="614"/>
      <c r="I31" s="614"/>
      <c r="J31" s="614"/>
      <c r="K31" s="682"/>
      <c r="L31" s="615"/>
      <c r="M31" s="614"/>
      <c r="N31" s="614"/>
      <c r="O31" s="614"/>
      <c r="P31" s="693"/>
      <c r="Q31" s="184"/>
    </row>
    <row r="32" spans="1:17" ht="24" customHeight="1">
      <c r="A32" s="331" t="s">
        <v>243</v>
      </c>
      <c r="B32" s="227"/>
      <c r="C32" s="613"/>
      <c r="D32" s="227"/>
      <c r="E32" s="227"/>
      <c r="F32" s="339"/>
      <c r="G32" s="615"/>
      <c r="H32" s="614"/>
      <c r="I32" s="614"/>
      <c r="J32" s="614"/>
      <c r="K32" s="679"/>
      <c r="L32" s="615"/>
      <c r="M32" s="614"/>
      <c r="N32" s="614"/>
      <c r="O32" s="614"/>
      <c r="P32" s="690"/>
      <c r="Q32" s="184"/>
    </row>
    <row r="33" spans="1:17" ht="24" customHeight="1">
      <c r="A33" s="618">
        <v>15</v>
      </c>
      <c r="B33" s="342" t="s">
        <v>244</v>
      </c>
      <c r="C33" s="612">
        <v>4902545</v>
      </c>
      <c r="D33" s="337" t="s">
        <v>13</v>
      </c>
      <c r="E33" s="334" t="s">
        <v>363</v>
      </c>
      <c r="F33" s="337">
        <v>50</v>
      </c>
      <c r="G33" s="649">
        <v>7848</v>
      </c>
      <c r="H33" s="650">
        <v>7503</v>
      </c>
      <c r="I33" s="614">
        <f>G33-H33</f>
        <v>345</v>
      </c>
      <c r="J33" s="614">
        <f t="shared" si="0"/>
        <v>17250</v>
      </c>
      <c r="K33" s="679">
        <f t="shared" si="1"/>
        <v>0.01725</v>
      </c>
      <c r="L33" s="649">
        <v>18966</v>
      </c>
      <c r="M33" s="650">
        <v>18966</v>
      </c>
      <c r="N33" s="614">
        <f>L33-M33</f>
        <v>0</v>
      </c>
      <c r="O33" s="614">
        <f t="shared" si="2"/>
        <v>0</v>
      </c>
      <c r="P33" s="690">
        <f t="shared" si="3"/>
        <v>0</v>
      </c>
      <c r="Q33" s="184"/>
    </row>
    <row r="34" spans="1:17" ht="24" customHeight="1">
      <c r="A34" s="617" t="s">
        <v>245</v>
      </c>
      <c r="B34" s="226"/>
      <c r="C34" s="341"/>
      <c r="D34" s="342"/>
      <c r="E34" s="110"/>
      <c r="F34" s="337"/>
      <c r="G34" s="132"/>
      <c r="H34" s="81"/>
      <c r="I34" s="81"/>
      <c r="J34" s="81"/>
      <c r="K34" s="680">
        <f>SUM(K33)</f>
        <v>0.01725</v>
      </c>
      <c r="L34" s="224"/>
      <c r="M34" s="81"/>
      <c r="N34" s="81"/>
      <c r="O34" s="81"/>
      <c r="P34" s="691">
        <f>SUM(P33)</f>
        <v>0</v>
      </c>
      <c r="Q34" s="184"/>
    </row>
    <row r="35" spans="1:17" ht="19.5" customHeight="1" thickBot="1">
      <c r="A35" s="85"/>
      <c r="B35" s="86"/>
      <c r="C35" s="87"/>
      <c r="D35" s="88"/>
      <c r="E35" s="89"/>
      <c r="F35" s="89"/>
      <c r="G35" s="90"/>
      <c r="H35" s="91"/>
      <c r="I35" s="91"/>
      <c r="J35" s="91"/>
      <c r="K35" s="683"/>
      <c r="L35" s="547"/>
      <c r="M35" s="91"/>
      <c r="N35" s="91"/>
      <c r="O35" s="91"/>
      <c r="P35" s="694"/>
      <c r="Q35" s="185"/>
    </row>
    <row r="36" spans="1:16" ht="13.5" thickTop="1">
      <c r="A36" s="84"/>
      <c r="B36" s="97"/>
      <c r="C36" s="76"/>
      <c r="D36" s="78"/>
      <c r="E36" s="77"/>
      <c r="F36" s="77"/>
      <c r="G36" s="98"/>
      <c r="H36" s="80"/>
      <c r="I36" s="81"/>
      <c r="J36" s="81"/>
      <c r="K36" s="678"/>
      <c r="L36" s="80"/>
      <c r="M36" s="80"/>
      <c r="N36" s="81"/>
      <c r="O36" s="81"/>
      <c r="P36" s="695"/>
    </row>
    <row r="37" spans="1:16" ht="12.75">
      <c r="A37" s="84"/>
      <c r="B37" s="97"/>
      <c r="C37" s="76"/>
      <c r="D37" s="78"/>
      <c r="E37" s="77"/>
      <c r="F37" s="77"/>
      <c r="G37" s="98"/>
      <c r="H37" s="80"/>
      <c r="I37" s="81"/>
      <c r="J37" s="81"/>
      <c r="K37" s="678"/>
      <c r="L37" s="80"/>
      <c r="M37" s="80"/>
      <c r="N37" s="81"/>
      <c r="O37" s="81"/>
      <c r="P37" s="695"/>
    </row>
    <row r="38" spans="1:16" ht="12.75">
      <c r="A38" s="80"/>
      <c r="B38" s="92"/>
      <c r="C38" s="92"/>
      <c r="D38" s="92"/>
      <c r="E38" s="92"/>
      <c r="F38" s="92"/>
      <c r="G38" s="92"/>
      <c r="H38" s="92"/>
      <c r="I38" s="92"/>
      <c r="J38" s="92"/>
      <c r="K38" s="684"/>
      <c r="L38" s="92"/>
      <c r="M38" s="92"/>
      <c r="N38" s="92"/>
      <c r="O38" s="92"/>
      <c r="P38" s="696"/>
    </row>
    <row r="39" spans="1:16" ht="20.25">
      <c r="A39" s="203"/>
      <c r="B39" s="343" t="s">
        <v>242</v>
      </c>
      <c r="C39" s="344"/>
      <c r="D39" s="344"/>
      <c r="E39" s="344"/>
      <c r="F39" s="344"/>
      <c r="G39" s="344"/>
      <c r="H39" s="344"/>
      <c r="I39" s="344"/>
      <c r="J39" s="344"/>
      <c r="K39" s="680">
        <f>K30-K34</f>
        <v>0.27035</v>
      </c>
      <c r="L39" s="225"/>
      <c r="M39" s="225"/>
      <c r="N39" s="225"/>
      <c r="O39" s="225"/>
      <c r="P39" s="697">
        <f>P30-P34</f>
        <v>0.0782</v>
      </c>
    </row>
    <row r="40" spans="1:16" ht="20.25">
      <c r="A40" s="163"/>
      <c r="B40" s="343" t="s">
        <v>246</v>
      </c>
      <c r="C40" s="329"/>
      <c r="D40" s="329"/>
      <c r="E40" s="329"/>
      <c r="F40" s="329"/>
      <c r="G40" s="329"/>
      <c r="H40" s="329"/>
      <c r="I40" s="329"/>
      <c r="J40" s="329"/>
      <c r="K40" s="680">
        <f>K19</f>
        <v>0.1138</v>
      </c>
      <c r="L40" s="225"/>
      <c r="M40" s="225"/>
      <c r="N40" s="225"/>
      <c r="O40" s="225"/>
      <c r="P40" s="697">
        <f>P19</f>
        <v>0.246</v>
      </c>
    </row>
    <row r="41" spans="1:16" ht="18">
      <c r="A41" s="163"/>
      <c r="B41" s="227"/>
      <c r="C41" s="95"/>
      <c r="D41" s="95"/>
      <c r="E41" s="95"/>
      <c r="F41" s="95"/>
      <c r="G41" s="95"/>
      <c r="H41" s="95"/>
      <c r="I41" s="95"/>
      <c r="J41" s="95"/>
      <c r="K41" s="685"/>
      <c r="L41" s="63"/>
      <c r="M41" s="63"/>
      <c r="N41" s="63"/>
      <c r="O41" s="63"/>
      <c r="P41" s="698"/>
    </row>
    <row r="42" spans="1:16" ht="18">
      <c r="A42" s="163"/>
      <c r="B42" s="227"/>
      <c r="C42" s="95"/>
      <c r="D42" s="95"/>
      <c r="E42" s="95"/>
      <c r="F42" s="95"/>
      <c r="G42" s="95"/>
      <c r="H42" s="95"/>
      <c r="I42" s="95"/>
      <c r="J42" s="95"/>
      <c r="K42" s="685"/>
      <c r="L42" s="63"/>
      <c r="M42" s="63"/>
      <c r="N42" s="63"/>
      <c r="O42" s="63"/>
      <c r="P42" s="698"/>
    </row>
    <row r="43" spans="1:16" ht="23.25">
      <c r="A43" s="163"/>
      <c r="B43" s="345" t="s">
        <v>249</v>
      </c>
      <c r="C43" s="346"/>
      <c r="D43" s="347"/>
      <c r="E43" s="347"/>
      <c r="F43" s="347"/>
      <c r="G43" s="347"/>
      <c r="H43" s="347"/>
      <c r="I43" s="347"/>
      <c r="J43" s="347"/>
      <c r="K43" s="686">
        <f>SUM(K39:K42)</f>
        <v>0.38415</v>
      </c>
      <c r="L43" s="348"/>
      <c r="M43" s="348"/>
      <c r="N43" s="348"/>
      <c r="O43" s="348"/>
      <c r="P43" s="699">
        <f>SUM(P39:P42)</f>
        <v>0.3242</v>
      </c>
    </row>
    <row r="44" ht="12.75">
      <c r="K44" s="687"/>
    </row>
    <row r="45" ht="13.5" thickBot="1">
      <c r="K45" s="687"/>
    </row>
    <row r="46" spans="1:17" ht="12.75">
      <c r="A46" s="275"/>
      <c r="B46" s="276"/>
      <c r="C46" s="276"/>
      <c r="D46" s="276"/>
      <c r="E46" s="276"/>
      <c r="F46" s="276"/>
      <c r="G46" s="276"/>
      <c r="H46" s="59"/>
      <c r="I46" s="59"/>
      <c r="J46" s="59"/>
      <c r="K46" s="59"/>
      <c r="L46" s="59"/>
      <c r="M46" s="59"/>
      <c r="N46" s="59"/>
      <c r="O46" s="59"/>
      <c r="P46" s="59"/>
      <c r="Q46" s="60"/>
    </row>
    <row r="47" spans="1:17" ht="23.25">
      <c r="A47" s="283" t="s">
        <v>344</v>
      </c>
      <c r="B47" s="267"/>
      <c r="C47" s="267"/>
      <c r="D47" s="267"/>
      <c r="E47" s="267"/>
      <c r="F47" s="267"/>
      <c r="G47" s="267"/>
      <c r="H47" s="21"/>
      <c r="I47" s="21"/>
      <c r="J47" s="21"/>
      <c r="K47" s="21"/>
      <c r="L47" s="21"/>
      <c r="M47" s="21"/>
      <c r="N47" s="21"/>
      <c r="O47" s="21"/>
      <c r="P47" s="21"/>
      <c r="Q47" s="61"/>
    </row>
    <row r="48" spans="1:17" ht="12.75">
      <c r="A48" s="277"/>
      <c r="B48" s="267"/>
      <c r="C48" s="267"/>
      <c r="D48" s="267"/>
      <c r="E48" s="267"/>
      <c r="F48" s="267"/>
      <c r="G48" s="267"/>
      <c r="H48" s="21"/>
      <c r="I48" s="21"/>
      <c r="J48" s="21"/>
      <c r="K48" s="21"/>
      <c r="L48" s="21"/>
      <c r="M48" s="21"/>
      <c r="N48" s="21"/>
      <c r="O48" s="21"/>
      <c r="P48" s="21"/>
      <c r="Q48" s="61"/>
    </row>
    <row r="49" spans="1:17" ht="18">
      <c r="A49" s="278"/>
      <c r="B49" s="279"/>
      <c r="C49" s="279"/>
      <c r="D49" s="279"/>
      <c r="E49" s="279"/>
      <c r="F49" s="279"/>
      <c r="G49" s="279"/>
      <c r="H49" s="21"/>
      <c r="I49" s="21"/>
      <c r="J49" s="289"/>
      <c r="K49" s="606" t="s">
        <v>356</v>
      </c>
      <c r="L49" s="21"/>
      <c r="M49" s="21"/>
      <c r="N49" s="21"/>
      <c r="O49" s="21"/>
      <c r="P49" s="607" t="s">
        <v>357</v>
      </c>
      <c r="Q49" s="61"/>
    </row>
    <row r="50" spans="1:17" ht="12.75">
      <c r="A50" s="280"/>
      <c r="B50" s="163"/>
      <c r="C50" s="163"/>
      <c r="D50" s="163"/>
      <c r="E50" s="163"/>
      <c r="F50" s="163"/>
      <c r="G50" s="163"/>
      <c r="H50" s="21"/>
      <c r="I50" s="21"/>
      <c r="J50" s="21"/>
      <c r="K50" s="21"/>
      <c r="L50" s="21"/>
      <c r="M50" s="21"/>
      <c r="N50" s="21"/>
      <c r="O50" s="21"/>
      <c r="P50" s="21"/>
      <c r="Q50" s="61"/>
    </row>
    <row r="51" spans="1:17" ht="12.75">
      <c r="A51" s="280"/>
      <c r="B51" s="163"/>
      <c r="C51" s="163"/>
      <c r="D51" s="163"/>
      <c r="E51" s="163"/>
      <c r="F51" s="163"/>
      <c r="G51" s="163"/>
      <c r="H51" s="21"/>
      <c r="I51" s="21"/>
      <c r="J51" s="21"/>
      <c r="K51" s="21"/>
      <c r="L51" s="21"/>
      <c r="M51" s="21"/>
      <c r="N51" s="21"/>
      <c r="O51" s="21"/>
      <c r="P51" s="21"/>
      <c r="Q51" s="61"/>
    </row>
    <row r="52" spans="1:17" ht="23.25">
      <c r="A52" s="283" t="s">
        <v>347</v>
      </c>
      <c r="B52" s="268"/>
      <c r="C52" s="268"/>
      <c r="D52" s="269"/>
      <c r="E52" s="269"/>
      <c r="F52" s="270"/>
      <c r="G52" s="269"/>
      <c r="H52" s="21"/>
      <c r="I52" s="21"/>
      <c r="J52" s="21"/>
      <c r="K52" s="628">
        <f>K43</f>
        <v>0.38415</v>
      </c>
      <c r="L52" s="279" t="s">
        <v>345</v>
      </c>
      <c r="M52" s="21"/>
      <c r="N52" s="21"/>
      <c r="O52" s="21"/>
      <c r="P52" s="628">
        <f>P43</f>
        <v>0.3242</v>
      </c>
      <c r="Q52" s="350" t="s">
        <v>345</v>
      </c>
    </row>
    <row r="53" spans="1:17" ht="23.25">
      <c r="A53" s="604"/>
      <c r="B53" s="271"/>
      <c r="C53" s="271"/>
      <c r="D53" s="267"/>
      <c r="E53" s="267"/>
      <c r="F53" s="272"/>
      <c r="G53" s="267"/>
      <c r="H53" s="21"/>
      <c r="I53" s="21"/>
      <c r="J53" s="21"/>
      <c r="K53" s="348"/>
      <c r="L53" s="294"/>
      <c r="M53" s="21"/>
      <c r="N53" s="21"/>
      <c r="O53" s="21"/>
      <c r="P53" s="348"/>
      <c r="Q53" s="351"/>
    </row>
    <row r="54" spans="1:17" ht="23.25">
      <c r="A54" s="605" t="s">
        <v>346</v>
      </c>
      <c r="B54" s="273"/>
      <c r="C54" s="53"/>
      <c r="D54" s="267"/>
      <c r="E54" s="267"/>
      <c r="F54" s="274"/>
      <c r="G54" s="269"/>
      <c r="H54" s="21"/>
      <c r="I54" s="21"/>
      <c r="J54" s="21"/>
      <c r="K54" s="628">
        <f>-'STEPPED UP GENCO'!K49</f>
        <v>0.006809970000000001</v>
      </c>
      <c r="L54" s="279" t="s">
        <v>345</v>
      </c>
      <c r="M54" s="21"/>
      <c r="N54" s="21"/>
      <c r="O54" s="21"/>
      <c r="P54" s="628">
        <f>-'STEPPED UP GENCO'!P49</f>
        <v>0.051259215000000004</v>
      </c>
      <c r="Q54" s="350" t="s">
        <v>345</v>
      </c>
    </row>
    <row r="55" spans="1:17" ht="6.75" customHeight="1">
      <c r="A55" s="28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61"/>
    </row>
    <row r="56" spans="1:17" ht="6.75" customHeight="1">
      <c r="A56" s="28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61"/>
    </row>
    <row r="57" spans="1:17" ht="6.75" customHeight="1">
      <c r="A57" s="28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61"/>
    </row>
    <row r="58" spans="1:17" ht="23.25" customHeight="1">
      <c r="A58" s="281"/>
      <c r="B58" s="21"/>
      <c r="C58" s="21"/>
      <c r="D58" s="21"/>
      <c r="E58" s="21"/>
      <c r="F58" s="21"/>
      <c r="G58" s="21"/>
      <c r="H58" s="268"/>
      <c r="I58" s="268"/>
      <c r="J58" s="622" t="s">
        <v>348</v>
      </c>
      <c r="K58" s="628">
        <f>SUM(K52:K57)</f>
        <v>0.39095997</v>
      </c>
      <c r="L58" s="295" t="s">
        <v>345</v>
      </c>
      <c r="M58" s="349"/>
      <c r="N58" s="349"/>
      <c r="O58" s="349"/>
      <c r="P58" s="628">
        <f>SUM(P52:P57)</f>
        <v>0.375459215</v>
      </c>
      <c r="Q58" s="295" t="s">
        <v>345</v>
      </c>
    </row>
    <row r="59" spans="1:17" ht="13.5" thickBot="1">
      <c r="A59" s="282"/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190"/>
    </row>
  </sheetData>
  <sheetProtection/>
  <printOptions horizontalCentered="1"/>
  <pageMargins left="0.57" right="0.53" top="0.393700787401575" bottom="0.393700787401575" header="0.4" footer="0.38"/>
  <pageSetup horizontalDpi="600" verticalDpi="600" orientation="landscape" paperSize="9" scale="4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46"/>
  <sheetViews>
    <sheetView view="pageBreakPreview" zoomScale="65" zoomScaleNormal="85" zoomScaleSheetLayoutView="65" zoomScalePageLayoutView="0" workbookViewId="0" topLeftCell="A19">
      <selection activeCell="D21" sqref="D21"/>
    </sheetView>
  </sheetViews>
  <sheetFormatPr defaultColWidth="9.140625" defaultRowHeight="12.75"/>
  <cols>
    <col min="1" max="1" width="5.140625" style="0" customWidth="1"/>
    <col min="2" max="2" width="35.7109375" style="0" customWidth="1"/>
    <col min="3" max="3" width="14.8515625" style="0" bestFit="1" customWidth="1"/>
    <col min="4" max="4" width="9.8515625" style="0" customWidth="1"/>
    <col min="5" max="5" width="20.8515625" style="0" customWidth="1"/>
    <col min="6" max="6" width="11.421875" style="0" customWidth="1"/>
    <col min="7" max="7" width="13.421875" style="0" customWidth="1"/>
    <col min="8" max="8" width="13.8515625" style="0" customWidth="1"/>
    <col min="9" max="9" width="11.00390625" style="0" customWidth="1"/>
    <col min="10" max="10" width="11.28125" style="0" customWidth="1"/>
    <col min="11" max="11" width="14.7109375" style="0" customWidth="1"/>
    <col min="12" max="13" width="13.00390625" style="0" customWidth="1"/>
    <col min="14" max="14" width="12.00390625" style="0" customWidth="1"/>
    <col min="15" max="15" width="15.28125" style="0" customWidth="1"/>
    <col min="16" max="16" width="14.7109375" style="0" customWidth="1"/>
    <col min="17" max="17" width="15.28125" style="0" customWidth="1"/>
  </cols>
  <sheetData>
    <row r="1" ht="26.25">
      <c r="A1" s="1" t="s">
        <v>253</v>
      </c>
    </row>
    <row r="2" spans="1:17" ht="16.5" customHeight="1">
      <c r="A2" s="385" t="s">
        <v>254</v>
      </c>
      <c r="P2" s="540" t="str">
        <f>NDPL!Q1</f>
        <v>NOVEMBER-2011</v>
      </c>
      <c r="Q2" s="599"/>
    </row>
    <row r="3" spans="1:8" ht="23.25">
      <c r="A3" s="228" t="s">
        <v>302</v>
      </c>
      <c r="H3" s="4"/>
    </row>
    <row r="4" spans="1:16" ht="24" thickBot="1">
      <c r="A4" s="3"/>
      <c r="G4" s="21"/>
      <c r="H4" s="21"/>
      <c r="I4" s="58" t="s">
        <v>8</v>
      </c>
      <c r="J4" s="21"/>
      <c r="K4" s="21"/>
      <c r="L4" s="21"/>
      <c r="M4" s="21"/>
      <c r="N4" s="58" t="s">
        <v>7</v>
      </c>
      <c r="O4" s="21"/>
      <c r="P4" s="21"/>
    </row>
    <row r="5" spans="1:17" ht="43.5" customHeight="1" thickBot="1" thickTop="1">
      <c r="A5" s="101" t="s">
        <v>9</v>
      </c>
      <c r="B5" s="40" t="s">
        <v>10</v>
      </c>
      <c r="C5" s="41" t="s">
        <v>1</v>
      </c>
      <c r="D5" s="41" t="s">
        <v>2</v>
      </c>
      <c r="E5" s="41" t="s">
        <v>3</v>
      </c>
      <c r="F5" s="41" t="s">
        <v>11</v>
      </c>
      <c r="G5" s="43" t="str">
        <f>NDPL!G5</f>
        <v>FINAL READING 01/12/11</v>
      </c>
      <c r="H5" s="41" t="str">
        <f>NDPL!H5</f>
        <v>INTIAL READING 01/11/11</v>
      </c>
      <c r="I5" s="41" t="s">
        <v>4</v>
      </c>
      <c r="J5" s="41" t="s">
        <v>5</v>
      </c>
      <c r="K5" s="42" t="s">
        <v>6</v>
      </c>
      <c r="L5" s="43" t="str">
        <f>NDPL!G5</f>
        <v>FINAL READING 01/12/11</v>
      </c>
      <c r="M5" s="41" t="str">
        <f>NDPL!H5</f>
        <v>INTIAL READING 01/11/11</v>
      </c>
      <c r="N5" s="41" t="s">
        <v>4</v>
      </c>
      <c r="O5" s="41" t="s">
        <v>5</v>
      </c>
      <c r="P5" s="42" t="s">
        <v>6</v>
      </c>
      <c r="Q5" s="42" t="s">
        <v>326</v>
      </c>
    </row>
    <row r="6" ht="14.25" thickBot="1" thickTop="1"/>
    <row r="7" spans="1:17" ht="19.5" customHeight="1" thickTop="1">
      <c r="A7" s="366"/>
      <c r="B7" s="367" t="s">
        <v>268</v>
      </c>
      <c r="C7" s="368"/>
      <c r="D7" s="368"/>
      <c r="E7" s="368"/>
      <c r="F7" s="369"/>
      <c r="G7" s="121"/>
      <c r="H7" s="114"/>
      <c r="I7" s="114"/>
      <c r="J7" s="114"/>
      <c r="K7" s="117"/>
      <c r="L7" s="123"/>
      <c r="M7" s="27"/>
      <c r="N7" s="27"/>
      <c r="O7" s="27"/>
      <c r="P7" s="37"/>
      <c r="Q7" s="183"/>
    </row>
    <row r="8" spans="1:17" ht="19.5" customHeight="1">
      <c r="A8" s="330"/>
      <c r="B8" s="370" t="s">
        <v>269</v>
      </c>
      <c r="C8" s="371"/>
      <c r="D8" s="371"/>
      <c r="E8" s="371"/>
      <c r="F8" s="372"/>
      <c r="G8" s="46"/>
      <c r="H8" s="52"/>
      <c r="I8" s="52"/>
      <c r="J8" s="52"/>
      <c r="K8" s="50"/>
      <c r="L8" s="124"/>
      <c r="M8" s="21"/>
      <c r="N8" s="21"/>
      <c r="O8" s="21"/>
      <c r="P8" s="125"/>
      <c r="Q8" s="184"/>
    </row>
    <row r="9" spans="1:17" ht="19.5" customHeight="1">
      <c r="A9" s="330">
        <v>1</v>
      </c>
      <c r="B9" s="373" t="s">
        <v>270</v>
      </c>
      <c r="C9" s="371">
        <v>4864796</v>
      </c>
      <c r="D9" s="356" t="s">
        <v>13</v>
      </c>
      <c r="E9" s="364" t="s">
        <v>363</v>
      </c>
      <c r="F9" s="372">
        <v>100</v>
      </c>
      <c r="G9" s="649">
        <v>57132</v>
      </c>
      <c r="H9" s="650">
        <v>55880</v>
      </c>
      <c r="I9" s="378">
        <f>G9-H9</f>
        <v>1252</v>
      </c>
      <c r="J9" s="378">
        <f>$F9*I9</f>
        <v>125200</v>
      </c>
      <c r="K9" s="379">
        <f>J9/1000000</f>
        <v>0.1252</v>
      </c>
      <c r="L9" s="649">
        <v>77499</v>
      </c>
      <c r="M9" s="650">
        <v>77499</v>
      </c>
      <c r="N9" s="378">
        <f>L9-M9</f>
        <v>0</v>
      </c>
      <c r="O9" s="378">
        <f>$F9*N9</f>
        <v>0</v>
      </c>
      <c r="P9" s="379">
        <f>O9/1000000</f>
        <v>0</v>
      </c>
      <c r="Q9" s="184"/>
    </row>
    <row r="10" spans="1:17" ht="19.5" customHeight="1">
      <c r="A10" s="330">
        <v>2</v>
      </c>
      <c r="B10" s="373" t="s">
        <v>271</v>
      </c>
      <c r="C10" s="371">
        <v>4864797</v>
      </c>
      <c r="D10" s="356" t="s">
        <v>13</v>
      </c>
      <c r="E10" s="364" t="s">
        <v>363</v>
      </c>
      <c r="F10" s="372">
        <v>100</v>
      </c>
      <c r="G10" s="649">
        <v>7998</v>
      </c>
      <c r="H10" s="650">
        <v>9081</v>
      </c>
      <c r="I10" s="378">
        <f>G10-H10</f>
        <v>-1083</v>
      </c>
      <c r="J10" s="378">
        <f>$F10*I10</f>
        <v>-108300</v>
      </c>
      <c r="K10" s="379">
        <f>J10/1000000</f>
        <v>-0.1083</v>
      </c>
      <c r="L10" s="649">
        <v>999414</v>
      </c>
      <c r="M10" s="650">
        <v>999413</v>
      </c>
      <c r="N10" s="378">
        <f>L10-M10</f>
        <v>1</v>
      </c>
      <c r="O10" s="378">
        <f>$F10*N10</f>
        <v>100</v>
      </c>
      <c r="P10" s="379">
        <f>O10/1000000</f>
        <v>0.0001</v>
      </c>
      <c r="Q10" s="184"/>
    </row>
    <row r="11" spans="1:17" ht="19.5" customHeight="1">
      <c r="A11" s="330">
        <v>3</v>
      </c>
      <c r="B11" s="373" t="s">
        <v>272</v>
      </c>
      <c r="C11" s="371">
        <v>4864818</v>
      </c>
      <c r="D11" s="356" t="s">
        <v>13</v>
      </c>
      <c r="E11" s="364" t="s">
        <v>363</v>
      </c>
      <c r="F11" s="372">
        <v>100</v>
      </c>
      <c r="G11" s="649">
        <v>167600</v>
      </c>
      <c r="H11" s="650">
        <v>169168</v>
      </c>
      <c r="I11" s="378">
        <f>G11-H11</f>
        <v>-1568</v>
      </c>
      <c r="J11" s="378">
        <f>$F11*I11</f>
        <v>-156800</v>
      </c>
      <c r="K11" s="379">
        <f>J11/1000000</f>
        <v>-0.1568</v>
      </c>
      <c r="L11" s="649">
        <v>91882</v>
      </c>
      <c r="M11" s="650">
        <v>91884</v>
      </c>
      <c r="N11" s="378">
        <f>L11-M11</f>
        <v>-2</v>
      </c>
      <c r="O11" s="378">
        <f>$F11*N11</f>
        <v>-200</v>
      </c>
      <c r="P11" s="379">
        <f>O11/1000000</f>
        <v>-0.0002</v>
      </c>
      <c r="Q11" s="184"/>
    </row>
    <row r="12" spans="1:17" ht="19.5" customHeight="1">
      <c r="A12" s="330">
        <v>4</v>
      </c>
      <c r="B12" s="373" t="s">
        <v>273</v>
      </c>
      <c r="C12" s="371">
        <v>4864842</v>
      </c>
      <c r="D12" s="356" t="s">
        <v>13</v>
      </c>
      <c r="E12" s="364" t="s">
        <v>363</v>
      </c>
      <c r="F12" s="556">
        <v>1000</v>
      </c>
      <c r="G12" s="649">
        <v>13918</v>
      </c>
      <c r="H12" s="650">
        <v>13567</v>
      </c>
      <c r="I12" s="378">
        <f>G12-H12</f>
        <v>351</v>
      </c>
      <c r="J12" s="378">
        <f>$F12*I12</f>
        <v>351000</v>
      </c>
      <c r="K12" s="379">
        <f>J12/1000000</f>
        <v>0.351</v>
      </c>
      <c r="L12" s="649">
        <v>17718</v>
      </c>
      <c r="M12" s="650">
        <v>17716</v>
      </c>
      <c r="N12" s="378">
        <f>L12-M12</f>
        <v>2</v>
      </c>
      <c r="O12" s="378">
        <f>$F12*N12</f>
        <v>2000</v>
      </c>
      <c r="P12" s="379">
        <f>O12/1000000</f>
        <v>0.002</v>
      </c>
      <c r="Q12" s="184"/>
    </row>
    <row r="13" spans="1:17" ht="19.5" customHeight="1">
      <c r="A13" s="330"/>
      <c r="B13" s="370" t="s">
        <v>274</v>
      </c>
      <c r="C13" s="371"/>
      <c r="D13" s="356"/>
      <c r="E13" s="363"/>
      <c r="F13" s="372"/>
      <c r="G13" s="332"/>
      <c r="H13" s="363"/>
      <c r="I13" s="363"/>
      <c r="J13" s="363"/>
      <c r="K13" s="380"/>
      <c r="L13" s="386"/>
      <c r="M13" s="387"/>
      <c r="N13" s="387"/>
      <c r="O13" s="387"/>
      <c r="P13" s="388"/>
      <c r="Q13" s="184"/>
    </row>
    <row r="14" spans="1:17" ht="19.5" customHeight="1">
      <c r="A14" s="330"/>
      <c r="B14" s="370"/>
      <c r="C14" s="371"/>
      <c r="D14" s="356"/>
      <c r="E14" s="363"/>
      <c r="F14" s="372"/>
      <c r="G14" s="332"/>
      <c r="H14" s="363"/>
      <c r="I14" s="363"/>
      <c r="J14" s="363"/>
      <c r="K14" s="380"/>
      <c r="L14" s="386"/>
      <c r="M14" s="387"/>
      <c r="N14" s="387"/>
      <c r="O14" s="387"/>
      <c r="P14" s="388"/>
      <c r="Q14" s="184"/>
    </row>
    <row r="15" spans="1:17" ht="19.5" customHeight="1">
      <c r="A15" s="330">
        <v>5</v>
      </c>
      <c r="B15" s="373" t="s">
        <v>275</v>
      </c>
      <c r="C15" s="371">
        <v>4864880</v>
      </c>
      <c r="D15" s="356" t="s">
        <v>13</v>
      </c>
      <c r="E15" s="364" t="s">
        <v>363</v>
      </c>
      <c r="F15" s="372">
        <v>-500</v>
      </c>
      <c r="G15" s="649">
        <v>993804</v>
      </c>
      <c r="H15" s="650">
        <v>993839</v>
      </c>
      <c r="I15" s="378">
        <f>G15-H15</f>
        <v>-35</v>
      </c>
      <c r="J15" s="378">
        <f>$F15*I15</f>
        <v>17500</v>
      </c>
      <c r="K15" s="379">
        <f>J15/1000000</f>
        <v>0.0175</v>
      </c>
      <c r="L15" s="649">
        <v>945032</v>
      </c>
      <c r="M15" s="650">
        <v>945576</v>
      </c>
      <c r="N15" s="378">
        <f>L15-M15</f>
        <v>-544</v>
      </c>
      <c r="O15" s="378">
        <f>$F15*N15</f>
        <v>272000</v>
      </c>
      <c r="P15" s="379">
        <f>O15/1000000</f>
        <v>0.272</v>
      </c>
      <c r="Q15" s="184"/>
    </row>
    <row r="16" spans="1:17" ht="19.5" customHeight="1">
      <c r="A16" s="330">
        <v>6</v>
      </c>
      <c r="B16" s="373" t="s">
        <v>276</v>
      </c>
      <c r="C16" s="371">
        <v>4864881</v>
      </c>
      <c r="D16" s="356" t="s">
        <v>13</v>
      </c>
      <c r="E16" s="364" t="s">
        <v>363</v>
      </c>
      <c r="F16" s="372">
        <v>-500</v>
      </c>
      <c r="G16" s="649">
        <v>994424</v>
      </c>
      <c r="H16" s="650">
        <v>994432</v>
      </c>
      <c r="I16" s="378">
        <f>G16-H16</f>
        <v>-8</v>
      </c>
      <c r="J16" s="378">
        <f>$F16*I16</f>
        <v>4000</v>
      </c>
      <c r="K16" s="379">
        <f>J16/1000000</f>
        <v>0.004</v>
      </c>
      <c r="L16" s="649">
        <v>987505</v>
      </c>
      <c r="M16" s="650">
        <v>987849</v>
      </c>
      <c r="N16" s="378">
        <f>L16-M16</f>
        <v>-344</v>
      </c>
      <c r="O16" s="378">
        <f>$F16*N16</f>
        <v>172000</v>
      </c>
      <c r="P16" s="379">
        <f>O16/1000000</f>
        <v>0.172</v>
      </c>
      <c r="Q16" s="184"/>
    </row>
    <row r="17" spans="1:17" ht="19.5" customHeight="1">
      <c r="A17" s="330">
        <v>7</v>
      </c>
      <c r="B17" s="373" t="s">
        <v>291</v>
      </c>
      <c r="C17" s="371">
        <v>4902572</v>
      </c>
      <c r="D17" s="356" t="s">
        <v>13</v>
      </c>
      <c r="E17" s="364" t="s">
        <v>363</v>
      </c>
      <c r="F17" s="372">
        <v>300</v>
      </c>
      <c r="G17" s="649">
        <v>999987</v>
      </c>
      <c r="H17" s="650">
        <v>999987</v>
      </c>
      <c r="I17" s="378">
        <f>G17-H17</f>
        <v>0</v>
      </c>
      <c r="J17" s="378">
        <f>$F17*I17</f>
        <v>0</v>
      </c>
      <c r="K17" s="379">
        <f>J17/1000000</f>
        <v>0</v>
      </c>
      <c r="L17" s="649">
        <v>999884</v>
      </c>
      <c r="M17" s="650">
        <v>999890</v>
      </c>
      <c r="N17" s="378">
        <f>L17-M17</f>
        <v>-6</v>
      </c>
      <c r="O17" s="378">
        <f>$F17*N17</f>
        <v>-1800</v>
      </c>
      <c r="P17" s="379">
        <f>O17/1000000</f>
        <v>-0.0018</v>
      </c>
      <c r="Q17" s="184"/>
    </row>
    <row r="18" spans="1:17" ht="19.5" customHeight="1">
      <c r="A18" s="330"/>
      <c r="B18" s="370"/>
      <c r="C18" s="371"/>
      <c r="D18" s="356"/>
      <c r="E18" s="364"/>
      <c r="F18" s="372"/>
      <c r="G18" s="118"/>
      <c r="H18" s="106"/>
      <c r="I18" s="52"/>
      <c r="J18" s="52"/>
      <c r="K18" s="122"/>
      <c r="L18" s="389"/>
      <c r="M18" s="23"/>
      <c r="N18" s="23"/>
      <c r="O18" s="23"/>
      <c r="P18" s="30"/>
      <c r="Q18" s="184"/>
    </row>
    <row r="19" spans="1:17" ht="19.5" customHeight="1">
      <c r="A19" s="330"/>
      <c r="B19" s="370"/>
      <c r="C19" s="371"/>
      <c r="D19" s="356"/>
      <c r="E19" s="364"/>
      <c r="F19" s="372"/>
      <c r="G19" s="118"/>
      <c r="H19" s="106"/>
      <c r="I19" s="52"/>
      <c r="J19" s="52"/>
      <c r="K19" s="122"/>
      <c r="L19" s="389"/>
      <c r="M19" s="23"/>
      <c r="N19" s="23"/>
      <c r="O19" s="23"/>
      <c r="P19" s="30"/>
      <c r="Q19" s="184"/>
    </row>
    <row r="20" spans="1:17" ht="19.5" customHeight="1">
      <c r="A20" s="330"/>
      <c r="B20" s="373"/>
      <c r="C20" s="371"/>
      <c r="D20" s="356"/>
      <c r="E20" s="364"/>
      <c r="F20" s="372"/>
      <c r="G20" s="118"/>
      <c r="H20" s="106"/>
      <c r="I20" s="52"/>
      <c r="J20" s="52"/>
      <c r="K20" s="122"/>
      <c r="L20" s="389"/>
      <c r="M20" s="23"/>
      <c r="N20" s="23"/>
      <c r="O20" s="23"/>
      <c r="P20" s="30"/>
      <c r="Q20" s="184"/>
    </row>
    <row r="21" spans="1:17" ht="19.5" customHeight="1">
      <c r="A21" s="330"/>
      <c r="B21" s="370" t="s">
        <v>277</v>
      </c>
      <c r="C21" s="371"/>
      <c r="D21" s="356"/>
      <c r="E21" s="364"/>
      <c r="F21" s="374"/>
      <c r="G21" s="118"/>
      <c r="H21" s="106"/>
      <c r="I21" s="49"/>
      <c r="J21" s="53"/>
      <c r="K21" s="382">
        <f>SUM(K9:K20)</f>
        <v>0.23260000000000003</v>
      </c>
      <c r="L21" s="390"/>
      <c r="M21" s="387"/>
      <c r="N21" s="387"/>
      <c r="O21" s="387"/>
      <c r="P21" s="383">
        <f>SUM(P9:P20)</f>
        <v>0.4441</v>
      </c>
      <c r="Q21" s="184"/>
    </row>
    <row r="22" spans="1:17" ht="19.5" customHeight="1">
      <c r="A22" s="330"/>
      <c r="B22" s="370" t="s">
        <v>278</v>
      </c>
      <c r="C22" s="371"/>
      <c r="D22" s="356"/>
      <c r="E22" s="364"/>
      <c r="F22" s="374"/>
      <c r="G22" s="118"/>
      <c r="H22" s="106"/>
      <c r="I22" s="49"/>
      <c r="J22" s="49"/>
      <c r="K22" s="122"/>
      <c r="L22" s="389"/>
      <c r="M22" s="23"/>
      <c r="N22" s="23"/>
      <c r="O22" s="23"/>
      <c r="P22" s="30"/>
      <c r="Q22" s="184"/>
    </row>
    <row r="23" spans="1:17" ht="19.5" customHeight="1">
      <c r="A23" s="330"/>
      <c r="B23" s="370" t="s">
        <v>279</v>
      </c>
      <c r="C23" s="371"/>
      <c r="D23" s="356"/>
      <c r="E23" s="364"/>
      <c r="F23" s="374"/>
      <c r="G23" s="118"/>
      <c r="H23" s="106"/>
      <c r="I23" s="49"/>
      <c r="J23" s="49"/>
      <c r="K23" s="122"/>
      <c r="L23" s="389"/>
      <c r="M23" s="23"/>
      <c r="N23" s="23"/>
      <c r="O23" s="23"/>
      <c r="P23" s="30"/>
      <c r="Q23" s="184"/>
    </row>
    <row r="24" spans="1:17" ht="19.5" customHeight="1">
      <c r="A24" s="330">
        <v>8</v>
      </c>
      <c r="B24" s="373" t="s">
        <v>280</v>
      </c>
      <c r="C24" s="371">
        <v>4864794</v>
      </c>
      <c r="D24" s="356" t="s">
        <v>13</v>
      </c>
      <c r="E24" s="364" t="s">
        <v>363</v>
      </c>
      <c r="F24" s="372">
        <v>200</v>
      </c>
      <c r="G24" s="649">
        <v>955509</v>
      </c>
      <c r="H24" s="650">
        <v>954156</v>
      </c>
      <c r="I24" s="378">
        <f>G24-H24</f>
        <v>1353</v>
      </c>
      <c r="J24" s="378">
        <f>$F24*I24</f>
        <v>270600</v>
      </c>
      <c r="K24" s="379">
        <f>J24/1000000</f>
        <v>0.2706</v>
      </c>
      <c r="L24" s="649">
        <v>991835</v>
      </c>
      <c r="M24" s="650">
        <v>991826</v>
      </c>
      <c r="N24" s="378">
        <f>L24-M24</f>
        <v>9</v>
      </c>
      <c r="O24" s="378">
        <f>$F24*N24</f>
        <v>1800</v>
      </c>
      <c r="P24" s="379">
        <f>O24/1000000</f>
        <v>0.0018</v>
      </c>
      <c r="Q24" s="184"/>
    </row>
    <row r="25" spans="1:17" ht="19.5" customHeight="1">
      <c r="A25" s="330">
        <v>9</v>
      </c>
      <c r="B25" s="373" t="s">
        <v>281</v>
      </c>
      <c r="C25" s="371">
        <v>4864795</v>
      </c>
      <c r="D25" s="356" t="s">
        <v>13</v>
      </c>
      <c r="E25" s="364" t="s">
        <v>363</v>
      </c>
      <c r="F25" s="372">
        <v>100</v>
      </c>
      <c r="G25" s="649">
        <v>902696</v>
      </c>
      <c r="H25" s="650">
        <v>904158</v>
      </c>
      <c r="I25" s="378">
        <f>G25-H25</f>
        <v>-1462</v>
      </c>
      <c r="J25" s="378">
        <f>$F25*I25</f>
        <v>-146200</v>
      </c>
      <c r="K25" s="379">
        <f>J25/1000000</f>
        <v>-0.1462</v>
      </c>
      <c r="L25" s="649">
        <v>928741</v>
      </c>
      <c r="M25" s="650">
        <v>928744</v>
      </c>
      <c r="N25" s="378">
        <f>L25-M25</f>
        <v>-3</v>
      </c>
      <c r="O25" s="378">
        <f>$F25*N25</f>
        <v>-300</v>
      </c>
      <c r="P25" s="379">
        <f>O25/1000000</f>
        <v>-0.0003</v>
      </c>
      <c r="Q25" s="184"/>
    </row>
    <row r="26" spans="1:17" ht="19.5" customHeight="1">
      <c r="A26" s="330"/>
      <c r="B26" s="373"/>
      <c r="C26" s="371"/>
      <c r="D26" s="356"/>
      <c r="E26" s="364"/>
      <c r="F26" s="372"/>
      <c r="G26" s="118"/>
      <c r="H26" s="106"/>
      <c r="I26" s="52"/>
      <c r="J26" s="52"/>
      <c r="K26" s="122"/>
      <c r="L26" s="389"/>
      <c r="M26" s="23"/>
      <c r="N26" s="23"/>
      <c r="O26" s="23"/>
      <c r="P26" s="30"/>
      <c r="Q26" s="184"/>
    </row>
    <row r="27" spans="1:17" ht="19.5" customHeight="1">
      <c r="A27" s="330"/>
      <c r="B27" s="370" t="s">
        <v>282</v>
      </c>
      <c r="C27" s="373"/>
      <c r="D27" s="356"/>
      <c r="E27" s="364"/>
      <c r="F27" s="374"/>
      <c r="G27" s="118"/>
      <c r="H27" s="106"/>
      <c r="I27" s="49"/>
      <c r="J27" s="53"/>
      <c r="K27" s="383">
        <f>SUM(K24:K26)</f>
        <v>0.12440000000000001</v>
      </c>
      <c r="L27" s="390"/>
      <c r="M27" s="387"/>
      <c r="N27" s="387"/>
      <c r="O27" s="387"/>
      <c r="P27" s="383">
        <f>SUM(P24:P26)</f>
        <v>0.0015</v>
      </c>
      <c r="Q27" s="184"/>
    </row>
    <row r="28" spans="1:17" ht="19.5" customHeight="1">
      <c r="A28" s="330"/>
      <c r="B28" s="370" t="s">
        <v>283</v>
      </c>
      <c r="C28" s="371"/>
      <c r="D28" s="356"/>
      <c r="E28" s="363"/>
      <c r="F28" s="372"/>
      <c r="G28" s="118"/>
      <c r="H28" s="106"/>
      <c r="I28" s="52"/>
      <c r="J28" s="48"/>
      <c r="K28" s="122"/>
      <c r="L28" s="389"/>
      <c r="M28" s="23"/>
      <c r="N28" s="23"/>
      <c r="O28" s="23"/>
      <c r="P28" s="30"/>
      <c r="Q28" s="184"/>
    </row>
    <row r="29" spans="1:17" ht="19.5" customHeight="1">
      <c r="A29" s="330"/>
      <c r="B29" s="370" t="s">
        <v>279</v>
      </c>
      <c r="C29" s="371"/>
      <c r="D29" s="356"/>
      <c r="E29" s="363"/>
      <c r="F29" s="372"/>
      <c r="G29" s="118"/>
      <c r="H29" s="106"/>
      <c r="I29" s="52"/>
      <c r="J29" s="48"/>
      <c r="K29" s="122"/>
      <c r="L29" s="389"/>
      <c r="M29" s="23"/>
      <c r="N29" s="23"/>
      <c r="O29" s="23"/>
      <c r="P29" s="30"/>
      <c r="Q29" s="184"/>
    </row>
    <row r="30" spans="1:17" ht="19.5" customHeight="1">
      <c r="A30" s="330">
        <v>10</v>
      </c>
      <c r="B30" s="373" t="s">
        <v>284</v>
      </c>
      <c r="C30" s="371">
        <v>4864819</v>
      </c>
      <c r="D30" s="356" t="s">
        <v>13</v>
      </c>
      <c r="E30" s="364" t="s">
        <v>363</v>
      </c>
      <c r="F30" s="375">
        <v>200</v>
      </c>
      <c r="G30" s="649">
        <v>162987</v>
      </c>
      <c r="H30" s="650">
        <v>160692</v>
      </c>
      <c r="I30" s="378">
        <f aca="true" t="shared" si="0" ref="I30:I35">G30-H30</f>
        <v>2295</v>
      </c>
      <c r="J30" s="378">
        <f aca="true" t="shared" si="1" ref="J30:J35">$F30*I30</f>
        <v>459000</v>
      </c>
      <c r="K30" s="379">
        <f aca="true" t="shared" si="2" ref="K30:K35">J30/1000000</f>
        <v>0.459</v>
      </c>
      <c r="L30" s="649">
        <v>258294</v>
      </c>
      <c r="M30" s="650">
        <v>258260</v>
      </c>
      <c r="N30" s="378">
        <f aca="true" t="shared" si="3" ref="N30:N35">L30-M30</f>
        <v>34</v>
      </c>
      <c r="O30" s="378">
        <f aca="true" t="shared" si="4" ref="O30:O35">$F30*N30</f>
        <v>6800</v>
      </c>
      <c r="P30" s="379">
        <f aca="true" t="shared" si="5" ref="P30:P35">O30/1000000</f>
        <v>0.0068</v>
      </c>
      <c r="Q30" s="184"/>
    </row>
    <row r="31" spans="1:17" ht="19.5" customHeight="1">
      <c r="A31" s="330">
        <v>11</v>
      </c>
      <c r="B31" s="373" t="s">
        <v>285</v>
      </c>
      <c r="C31" s="371">
        <v>4864801</v>
      </c>
      <c r="D31" s="356" t="s">
        <v>13</v>
      </c>
      <c r="E31" s="364" t="s">
        <v>363</v>
      </c>
      <c r="F31" s="375">
        <v>200</v>
      </c>
      <c r="G31" s="649">
        <v>48999</v>
      </c>
      <c r="H31" s="650">
        <v>46314</v>
      </c>
      <c r="I31" s="378">
        <f t="shared" si="0"/>
        <v>2685</v>
      </c>
      <c r="J31" s="378">
        <f t="shared" si="1"/>
        <v>537000</v>
      </c>
      <c r="K31" s="379">
        <f t="shared" si="2"/>
        <v>0.537</v>
      </c>
      <c r="L31" s="649">
        <v>40242</v>
      </c>
      <c r="M31" s="650">
        <v>40240</v>
      </c>
      <c r="N31" s="378">
        <f t="shared" si="3"/>
        <v>2</v>
      </c>
      <c r="O31" s="378">
        <f t="shared" si="4"/>
        <v>400</v>
      </c>
      <c r="P31" s="379">
        <f t="shared" si="5"/>
        <v>0.0004</v>
      </c>
      <c r="Q31" s="184"/>
    </row>
    <row r="32" spans="1:17" ht="19.5" customHeight="1">
      <c r="A32" s="330">
        <v>12</v>
      </c>
      <c r="B32" s="373" t="s">
        <v>286</v>
      </c>
      <c r="C32" s="371">
        <v>4864820</v>
      </c>
      <c r="D32" s="356" t="s">
        <v>13</v>
      </c>
      <c r="E32" s="364" t="s">
        <v>363</v>
      </c>
      <c r="F32" s="375">
        <v>100</v>
      </c>
      <c r="G32" s="649">
        <v>64110</v>
      </c>
      <c r="H32" s="650">
        <v>59110</v>
      </c>
      <c r="I32" s="378">
        <f t="shared" si="0"/>
        <v>5000</v>
      </c>
      <c r="J32" s="378">
        <f t="shared" si="1"/>
        <v>500000</v>
      </c>
      <c r="K32" s="379">
        <f t="shared" si="2"/>
        <v>0.5</v>
      </c>
      <c r="L32" s="649">
        <v>70046</v>
      </c>
      <c r="M32" s="650">
        <v>70040</v>
      </c>
      <c r="N32" s="378">
        <f t="shared" si="3"/>
        <v>6</v>
      </c>
      <c r="O32" s="378">
        <f t="shared" si="4"/>
        <v>600</v>
      </c>
      <c r="P32" s="379">
        <f t="shared" si="5"/>
        <v>0.0006</v>
      </c>
      <c r="Q32" s="184"/>
    </row>
    <row r="33" spans="1:17" ht="19.5" customHeight="1">
      <c r="A33" s="330">
        <v>13</v>
      </c>
      <c r="B33" s="373" t="s">
        <v>287</v>
      </c>
      <c r="C33" s="371">
        <v>4865168</v>
      </c>
      <c r="D33" s="356" t="s">
        <v>13</v>
      </c>
      <c r="E33" s="364" t="s">
        <v>363</v>
      </c>
      <c r="F33" s="375">
        <v>1000</v>
      </c>
      <c r="G33" s="649">
        <v>987116</v>
      </c>
      <c r="H33" s="650">
        <v>987026</v>
      </c>
      <c r="I33" s="378">
        <f t="shared" si="0"/>
        <v>90</v>
      </c>
      <c r="J33" s="378">
        <f t="shared" si="1"/>
        <v>90000</v>
      </c>
      <c r="K33" s="379">
        <f t="shared" si="2"/>
        <v>0.09</v>
      </c>
      <c r="L33" s="649">
        <v>997780</v>
      </c>
      <c r="M33" s="650">
        <v>997776</v>
      </c>
      <c r="N33" s="378">
        <f t="shared" si="3"/>
        <v>4</v>
      </c>
      <c r="O33" s="378">
        <f t="shared" si="4"/>
        <v>4000</v>
      </c>
      <c r="P33" s="379">
        <f t="shared" si="5"/>
        <v>0.004</v>
      </c>
      <c r="Q33" s="184"/>
    </row>
    <row r="34" spans="1:17" ht="19.5" customHeight="1">
      <c r="A34" s="330">
        <v>14</v>
      </c>
      <c r="B34" s="373" t="s">
        <v>288</v>
      </c>
      <c r="C34" s="371">
        <v>4864802</v>
      </c>
      <c r="D34" s="356" t="s">
        <v>13</v>
      </c>
      <c r="E34" s="364" t="s">
        <v>363</v>
      </c>
      <c r="F34" s="375">
        <v>100</v>
      </c>
      <c r="G34" s="649">
        <v>986443</v>
      </c>
      <c r="H34" s="650">
        <v>982524</v>
      </c>
      <c r="I34" s="378">
        <f t="shared" si="0"/>
        <v>3919</v>
      </c>
      <c r="J34" s="378">
        <f t="shared" si="1"/>
        <v>391900</v>
      </c>
      <c r="K34" s="379">
        <f t="shared" si="2"/>
        <v>0.3919</v>
      </c>
      <c r="L34" s="649">
        <v>7434</v>
      </c>
      <c r="M34" s="650">
        <v>7432</v>
      </c>
      <c r="N34" s="378">
        <f t="shared" si="3"/>
        <v>2</v>
      </c>
      <c r="O34" s="378">
        <f t="shared" si="4"/>
        <v>200</v>
      </c>
      <c r="P34" s="379">
        <f t="shared" si="5"/>
        <v>0.0002</v>
      </c>
      <c r="Q34" s="184"/>
    </row>
    <row r="35" spans="1:17" ht="19.5" customHeight="1">
      <c r="A35" s="330">
        <v>15</v>
      </c>
      <c r="B35" s="373" t="s">
        <v>395</v>
      </c>
      <c r="C35" s="371">
        <v>5128400</v>
      </c>
      <c r="D35" s="356" t="s">
        <v>13</v>
      </c>
      <c r="E35" s="364" t="s">
        <v>363</v>
      </c>
      <c r="F35" s="375">
        <v>937.5</v>
      </c>
      <c r="G35" s="649">
        <v>130</v>
      </c>
      <c r="H35" s="650">
        <v>138</v>
      </c>
      <c r="I35" s="378">
        <f t="shared" si="0"/>
        <v>-8</v>
      </c>
      <c r="J35" s="378">
        <f t="shared" si="1"/>
        <v>-7500</v>
      </c>
      <c r="K35" s="379">
        <f t="shared" si="2"/>
        <v>-0.0075</v>
      </c>
      <c r="L35" s="649">
        <v>2577</v>
      </c>
      <c r="M35" s="650">
        <v>2412</v>
      </c>
      <c r="N35" s="378">
        <f t="shared" si="3"/>
        <v>165</v>
      </c>
      <c r="O35" s="378">
        <f t="shared" si="4"/>
        <v>154687.5</v>
      </c>
      <c r="P35" s="379">
        <f t="shared" si="5"/>
        <v>0.1546875</v>
      </c>
      <c r="Q35" s="184"/>
    </row>
    <row r="36" spans="1:17" ht="19.5" customHeight="1">
      <c r="A36" s="330"/>
      <c r="B36" s="370" t="s">
        <v>274</v>
      </c>
      <c r="C36" s="371"/>
      <c r="D36" s="356"/>
      <c r="E36" s="363"/>
      <c r="F36" s="372"/>
      <c r="G36" s="332"/>
      <c r="H36" s="363"/>
      <c r="I36" s="363"/>
      <c r="J36" s="381"/>
      <c r="K36" s="380"/>
      <c r="L36" s="386"/>
      <c r="M36" s="387"/>
      <c r="N36" s="387"/>
      <c r="O36" s="387"/>
      <c r="P36" s="388"/>
      <c r="Q36" s="184"/>
    </row>
    <row r="37" spans="1:17" ht="19.5" customHeight="1">
      <c r="A37" s="330">
        <v>16</v>
      </c>
      <c r="B37" s="373" t="s">
        <v>289</v>
      </c>
      <c r="C37" s="371">
        <v>4864882</v>
      </c>
      <c r="D37" s="356" t="s">
        <v>13</v>
      </c>
      <c r="E37" s="364" t="s">
        <v>363</v>
      </c>
      <c r="F37" s="375">
        <v>-500</v>
      </c>
      <c r="G37" s="649">
        <v>993054</v>
      </c>
      <c r="H37" s="650">
        <v>993285</v>
      </c>
      <c r="I37" s="378">
        <f>G37-H37</f>
        <v>-231</v>
      </c>
      <c r="J37" s="378">
        <f>$F37*I37</f>
        <v>115500</v>
      </c>
      <c r="K37" s="379">
        <f>J37/1000000</f>
        <v>0.1155</v>
      </c>
      <c r="L37" s="649">
        <v>995745</v>
      </c>
      <c r="M37" s="650">
        <v>995745</v>
      </c>
      <c r="N37" s="378">
        <f>L37-M37</f>
        <v>0</v>
      </c>
      <c r="O37" s="378">
        <f>$F37*N37</f>
        <v>0</v>
      </c>
      <c r="P37" s="379">
        <f>O37/1000000</f>
        <v>0</v>
      </c>
      <c r="Q37" s="184"/>
    </row>
    <row r="38" spans="1:17" ht="19.5" customHeight="1">
      <c r="A38" s="330">
        <v>17</v>
      </c>
      <c r="B38" s="373" t="s">
        <v>292</v>
      </c>
      <c r="C38" s="371">
        <v>4902572</v>
      </c>
      <c r="D38" s="356" t="s">
        <v>13</v>
      </c>
      <c r="E38" s="364" t="s">
        <v>363</v>
      </c>
      <c r="F38" s="375">
        <v>-300</v>
      </c>
      <c r="G38" s="649">
        <v>999987</v>
      </c>
      <c r="H38" s="650">
        <v>999987</v>
      </c>
      <c r="I38" s="378">
        <f>G38-H38</f>
        <v>0</v>
      </c>
      <c r="J38" s="378">
        <f>$F38*I38</f>
        <v>0</v>
      </c>
      <c r="K38" s="379">
        <f>J38/1000000</f>
        <v>0</v>
      </c>
      <c r="L38" s="649">
        <v>999884</v>
      </c>
      <c r="M38" s="650">
        <v>999890</v>
      </c>
      <c r="N38" s="378">
        <f>L38-M38</f>
        <v>-6</v>
      </c>
      <c r="O38" s="378">
        <f>$F38*N38</f>
        <v>1800</v>
      </c>
      <c r="P38" s="379">
        <f>O38/1000000</f>
        <v>0.0018</v>
      </c>
      <c r="Q38" s="184"/>
    </row>
    <row r="39" spans="1:17" ht="19.5" customHeight="1">
      <c r="A39" s="330"/>
      <c r="B39" s="370"/>
      <c r="C39" s="371"/>
      <c r="D39" s="371"/>
      <c r="E39" s="373"/>
      <c r="F39" s="371"/>
      <c r="G39" s="118"/>
      <c r="H39" s="52"/>
      <c r="I39" s="52"/>
      <c r="J39" s="52"/>
      <c r="K39" s="126"/>
      <c r="L39" s="46"/>
      <c r="M39" s="23"/>
      <c r="N39" s="23"/>
      <c r="O39" s="23"/>
      <c r="P39" s="30"/>
      <c r="Q39" s="184"/>
    </row>
    <row r="40" spans="1:17" ht="19.5" customHeight="1" thickBot="1">
      <c r="A40" s="376"/>
      <c r="B40" s="377" t="s">
        <v>290</v>
      </c>
      <c r="C40" s="377"/>
      <c r="D40" s="377"/>
      <c r="E40" s="377"/>
      <c r="F40" s="377"/>
      <c r="G40" s="128"/>
      <c r="H40" s="127"/>
      <c r="I40" s="127"/>
      <c r="J40" s="127"/>
      <c r="K40" s="629">
        <f>SUM(K30:K39)</f>
        <v>2.0859</v>
      </c>
      <c r="L40" s="391"/>
      <c r="M40" s="392"/>
      <c r="N40" s="392"/>
      <c r="O40" s="392"/>
      <c r="P40" s="384">
        <f>SUM(P30:P39)</f>
        <v>0.1684875</v>
      </c>
      <c r="Q40" s="185"/>
    </row>
    <row r="41" spans="1:16" ht="13.5" thickTop="1">
      <c r="A41" s="66"/>
      <c r="B41" s="2"/>
      <c r="C41" s="115"/>
      <c r="D41" s="66"/>
      <c r="E41" s="115"/>
      <c r="F41" s="10"/>
      <c r="G41" s="10"/>
      <c r="H41" s="10"/>
      <c r="I41" s="10"/>
      <c r="J41" s="10"/>
      <c r="K41" s="11"/>
      <c r="L41" s="393"/>
      <c r="M41" s="19"/>
      <c r="N41" s="19"/>
      <c r="O41" s="19"/>
      <c r="P41" s="19"/>
    </row>
    <row r="42" spans="11:16" ht="12.75">
      <c r="K42" s="19"/>
      <c r="L42" s="19"/>
      <c r="M42" s="19"/>
      <c r="N42" s="19"/>
      <c r="O42" s="19"/>
      <c r="P42" s="19"/>
    </row>
    <row r="43" spans="11:16" ht="12.75">
      <c r="K43" s="19"/>
      <c r="L43" s="19"/>
      <c r="M43" s="19"/>
      <c r="N43" s="19"/>
      <c r="O43" s="19"/>
      <c r="P43" s="19"/>
    </row>
    <row r="44" spans="2:16" ht="21.75">
      <c r="B44" s="230" t="s">
        <v>349</v>
      </c>
      <c r="K44" s="395">
        <f>K21</f>
        <v>0.23260000000000003</v>
      </c>
      <c r="L44" s="394"/>
      <c r="M44" s="394"/>
      <c r="N44" s="394"/>
      <c r="O44" s="394"/>
      <c r="P44" s="395">
        <f>P21</f>
        <v>0.4441</v>
      </c>
    </row>
    <row r="45" spans="2:16" ht="21.75">
      <c r="B45" s="230" t="s">
        <v>350</v>
      </c>
      <c r="K45" s="395">
        <f>K27</f>
        <v>0.12440000000000001</v>
      </c>
      <c r="L45" s="394"/>
      <c r="M45" s="394"/>
      <c r="N45" s="394"/>
      <c r="O45" s="394"/>
      <c r="P45" s="395">
        <f>P27</f>
        <v>0.0015</v>
      </c>
    </row>
    <row r="46" spans="2:16" ht="21.75">
      <c r="B46" s="230" t="s">
        <v>351</v>
      </c>
      <c r="K46" s="395">
        <f>K40</f>
        <v>2.0859</v>
      </c>
      <c r="L46" s="394"/>
      <c r="M46" s="394"/>
      <c r="N46" s="394"/>
      <c r="O46" s="394"/>
      <c r="P46" s="623">
        <f>P40</f>
        <v>0.1684875</v>
      </c>
    </row>
  </sheetData>
  <sheetProtection/>
  <printOptions horizontalCentered="1"/>
  <pageMargins left="0.4" right="0.38" top="0.59" bottom="0.58" header="0.5" footer="0.5"/>
  <pageSetup horizontalDpi="300" verticalDpi="300" orientation="landscape" scale="5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1"/>
  <sheetViews>
    <sheetView view="pageBreakPreview" zoomScale="70" zoomScaleNormal="75" zoomScaleSheetLayoutView="70" zoomScalePageLayoutView="0" workbookViewId="0" topLeftCell="A16">
      <selection activeCell="D26" sqref="D26"/>
    </sheetView>
  </sheetViews>
  <sheetFormatPr defaultColWidth="9.140625" defaultRowHeight="12.75"/>
  <cols>
    <col min="1" max="1" width="6.28125" style="0" customWidth="1"/>
    <col min="2" max="2" width="12.421875" style="0" customWidth="1"/>
    <col min="3" max="3" width="12.140625" style="0" customWidth="1"/>
    <col min="5" max="5" width="14.421875" style="0" customWidth="1"/>
    <col min="6" max="6" width="8.421875" style="0" customWidth="1"/>
    <col min="7" max="7" width="13.7109375" style="0" customWidth="1"/>
    <col min="8" max="8" width="13.8515625" style="0" customWidth="1"/>
    <col min="9" max="9" width="10.421875" style="0" customWidth="1"/>
    <col min="10" max="10" width="14.140625" style="0" customWidth="1"/>
    <col min="11" max="11" width="12.28125" style="0" customWidth="1"/>
    <col min="12" max="12" width="14.140625" style="0" customWidth="1"/>
    <col min="13" max="13" width="13.57421875" style="0" customWidth="1"/>
    <col min="14" max="14" width="9.421875" style="0" customWidth="1"/>
    <col min="15" max="15" width="15.140625" style="0" customWidth="1"/>
    <col min="16" max="16" width="12.8515625" style="0" customWidth="1"/>
    <col min="17" max="17" width="21.140625" style="0" customWidth="1"/>
    <col min="18" max="18" width="7.57421875" style="0" customWidth="1"/>
  </cols>
  <sheetData>
    <row r="1" ht="26.25">
      <c r="A1" s="1" t="s">
        <v>253</v>
      </c>
    </row>
    <row r="2" spans="1:16" ht="20.25">
      <c r="A2" s="404" t="s">
        <v>254</v>
      </c>
      <c r="P2" s="352" t="str">
        <f>NDPL!Q1</f>
        <v>NOVEMBER-2011</v>
      </c>
    </row>
    <row r="3" spans="1:9" ht="18">
      <c r="A3" s="226" t="s">
        <v>368</v>
      </c>
      <c r="B3" s="226"/>
      <c r="C3" s="323"/>
      <c r="D3" s="324"/>
      <c r="E3" s="324"/>
      <c r="F3" s="323"/>
      <c r="G3" s="323"/>
      <c r="H3" s="323"/>
      <c r="I3" s="323"/>
    </row>
    <row r="4" spans="1:16" ht="24" thickBot="1">
      <c r="A4" s="3"/>
      <c r="G4" s="21"/>
      <c r="H4" s="21"/>
      <c r="I4" s="58" t="s">
        <v>8</v>
      </c>
      <c r="J4" s="21"/>
      <c r="K4" s="21"/>
      <c r="L4" s="21"/>
      <c r="M4" s="21"/>
      <c r="N4" s="58" t="s">
        <v>7</v>
      </c>
      <c r="O4" s="21"/>
      <c r="P4" s="21"/>
    </row>
    <row r="5" spans="1:17" ht="39.75" thickBot="1" thickTop="1">
      <c r="A5" s="43" t="s">
        <v>9</v>
      </c>
      <c r="B5" s="40" t="s">
        <v>10</v>
      </c>
      <c r="C5" s="41" t="s">
        <v>1</v>
      </c>
      <c r="D5" s="41" t="s">
        <v>2</v>
      </c>
      <c r="E5" s="41" t="s">
        <v>3</v>
      </c>
      <c r="F5" s="41" t="s">
        <v>11</v>
      </c>
      <c r="G5" s="43" t="str">
        <f>NDPL!G5</f>
        <v>FINAL READING 01/12/11</v>
      </c>
      <c r="H5" s="41" t="str">
        <f>NDPL!H5</f>
        <v>INTIAL READING 01/11/11</v>
      </c>
      <c r="I5" s="41" t="s">
        <v>4</v>
      </c>
      <c r="J5" s="41" t="s">
        <v>5</v>
      </c>
      <c r="K5" s="41" t="s">
        <v>6</v>
      </c>
      <c r="L5" s="43" t="str">
        <f>NDPL!G5</f>
        <v>FINAL READING 01/12/11</v>
      </c>
      <c r="M5" s="41" t="str">
        <f>NDPL!H5</f>
        <v>INTIAL READING 01/11/11</v>
      </c>
      <c r="N5" s="41" t="s">
        <v>4</v>
      </c>
      <c r="O5" s="41" t="s">
        <v>5</v>
      </c>
      <c r="P5" s="42" t="s">
        <v>6</v>
      </c>
      <c r="Q5" s="42" t="s">
        <v>326</v>
      </c>
    </row>
    <row r="6" ht="14.25" thickBot="1" thickTop="1"/>
    <row r="7" spans="1:17" ht="13.5" thickTop="1">
      <c r="A7" s="26"/>
      <c r="B7" s="139"/>
      <c r="C7" s="27"/>
      <c r="D7" s="27"/>
      <c r="E7" s="27"/>
      <c r="F7" s="37"/>
      <c r="G7" s="26"/>
      <c r="H7" s="27"/>
      <c r="I7" s="27"/>
      <c r="J7" s="27"/>
      <c r="K7" s="37"/>
      <c r="L7" s="26"/>
      <c r="M7" s="27"/>
      <c r="N7" s="27"/>
      <c r="O7" s="27"/>
      <c r="P7" s="37"/>
      <c r="Q7" s="183"/>
    </row>
    <row r="8" spans="1:17" ht="18">
      <c r="A8" s="145"/>
      <c r="B8" s="659" t="s">
        <v>299</v>
      </c>
      <c r="C8" s="657"/>
      <c r="D8" s="148"/>
      <c r="E8" s="148"/>
      <c r="F8" s="150"/>
      <c r="G8" s="161"/>
      <c r="H8" s="21"/>
      <c r="I8" s="81"/>
      <c r="J8" s="81"/>
      <c r="K8" s="83"/>
      <c r="L8" s="82"/>
      <c r="M8" s="80"/>
      <c r="N8" s="81"/>
      <c r="O8" s="81"/>
      <c r="P8" s="83"/>
      <c r="Q8" s="184"/>
    </row>
    <row r="9" spans="1:17" ht="18">
      <c r="A9" s="152"/>
      <c r="B9" s="660" t="s">
        <v>300</v>
      </c>
      <c r="C9" s="661" t="s">
        <v>294</v>
      </c>
      <c r="D9" s="153"/>
      <c r="E9" s="148"/>
      <c r="F9" s="150"/>
      <c r="G9" s="25"/>
      <c r="H9" s="21"/>
      <c r="I9" s="81"/>
      <c r="J9" s="81"/>
      <c r="K9" s="83"/>
      <c r="L9" s="224"/>
      <c r="M9" s="81"/>
      <c r="N9" s="81"/>
      <c r="O9" s="81"/>
      <c r="P9" s="83"/>
      <c r="Q9" s="184"/>
    </row>
    <row r="10" spans="1:17" ht="20.25">
      <c r="A10" s="640">
        <v>1</v>
      </c>
      <c r="B10" s="656" t="s">
        <v>295</v>
      </c>
      <c r="C10" s="657">
        <v>4902497</v>
      </c>
      <c r="D10" s="720" t="s">
        <v>13</v>
      </c>
      <c r="E10" s="148" t="s">
        <v>372</v>
      </c>
      <c r="F10" s="658">
        <v>2000</v>
      </c>
      <c r="G10" s="649">
        <v>7360</v>
      </c>
      <c r="H10" s="650">
        <v>7539</v>
      </c>
      <c r="I10" s="650">
        <f>G10-H10</f>
        <v>-179</v>
      </c>
      <c r="J10" s="650">
        <f>$F10*I10</f>
        <v>-358000</v>
      </c>
      <c r="K10" s="650">
        <f>J10/1000000</f>
        <v>-0.358</v>
      </c>
      <c r="L10" s="649">
        <v>1</v>
      </c>
      <c r="M10" s="650">
        <v>1</v>
      </c>
      <c r="N10" s="614">
        <f>L10-M10</f>
        <v>0</v>
      </c>
      <c r="O10" s="614">
        <f>$F10*N10</f>
        <v>0</v>
      </c>
      <c r="P10" s="616">
        <f>O10/1000000</f>
        <v>0</v>
      </c>
      <c r="Q10" s="184"/>
    </row>
    <row r="11" spans="1:17" ht="20.25">
      <c r="A11" s="640">
        <v>2</v>
      </c>
      <c r="B11" s="656" t="s">
        <v>297</v>
      </c>
      <c r="C11" s="657">
        <v>4902498</v>
      </c>
      <c r="D11" s="720" t="s">
        <v>13</v>
      </c>
      <c r="E11" s="148" t="s">
        <v>372</v>
      </c>
      <c r="F11" s="658">
        <v>2000</v>
      </c>
      <c r="G11" s="649">
        <v>6577</v>
      </c>
      <c r="H11" s="650">
        <v>5817</v>
      </c>
      <c r="I11" s="650">
        <f>G11-H11</f>
        <v>760</v>
      </c>
      <c r="J11" s="650">
        <f>$F11*I11</f>
        <v>1520000</v>
      </c>
      <c r="K11" s="650">
        <f>J11/1000000</f>
        <v>1.52</v>
      </c>
      <c r="L11" s="649">
        <v>999697</v>
      </c>
      <c r="M11" s="650">
        <v>999697</v>
      </c>
      <c r="N11" s="614">
        <f>L11-M11</f>
        <v>0</v>
      </c>
      <c r="O11" s="614">
        <f>$F11*N11</f>
        <v>0</v>
      </c>
      <c r="P11" s="616">
        <f>O11/1000000</f>
        <v>0</v>
      </c>
      <c r="Q11" s="184"/>
    </row>
    <row r="12" spans="1:17" ht="14.25">
      <c r="A12" s="118"/>
      <c r="B12" s="154"/>
      <c r="C12" s="136"/>
      <c r="D12" s="720"/>
      <c r="E12" s="155"/>
      <c r="F12" s="156"/>
      <c r="G12" s="162"/>
      <c r="H12" s="163"/>
      <c r="I12" s="81"/>
      <c r="J12" s="81"/>
      <c r="K12" s="83"/>
      <c r="L12" s="224"/>
      <c r="M12" s="81"/>
      <c r="N12" s="81"/>
      <c r="O12" s="81"/>
      <c r="P12" s="83"/>
      <c r="Q12" s="184"/>
    </row>
    <row r="13" spans="1:17" ht="14.25">
      <c r="A13" s="118"/>
      <c r="B13" s="157"/>
      <c r="C13" s="136"/>
      <c r="D13" s="720"/>
      <c r="E13" s="155"/>
      <c r="F13" s="156"/>
      <c r="G13" s="162"/>
      <c r="H13" s="163"/>
      <c r="I13" s="81"/>
      <c r="J13" s="81"/>
      <c r="K13" s="83"/>
      <c r="L13" s="224"/>
      <c r="M13" s="81"/>
      <c r="N13" s="81"/>
      <c r="O13" s="81"/>
      <c r="P13" s="83"/>
      <c r="Q13" s="184"/>
    </row>
    <row r="14" spans="1:17" ht="14.25">
      <c r="A14" s="118"/>
      <c r="B14" s="154"/>
      <c r="C14" s="136"/>
      <c r="D14" s="720"/>
      <c r="E14" s="155"/>
      <c r="F14" s="156"/>
      <c r="G14" s="162"/>
      <c r="H14" s="163"/>
      <c r="I14" s="81"/>
      <c r="J14" s="81"/>
      <c r="K14" s="83"/>
      <c r="L14" s="224"/>
      <c r="M14" s="81"/>
      <c r="N14" s="81"/>
      <c r="O14" s="81"/>
      <c r="P14" s="83"/>
      <c r="Q14" s="184"/>
    </row>
    <row r="15" spans="1:17" ht="18">
      <c r="A15" s="118"/>
      <c r="B15" s="154"/>
      <c r="C15" s="136"/>
      <c r="D15" s="720"/>
      <c r="E15" s="155"/>
      <c r="F15" s="156"/>
      <c r="G15" s="162"/>
      <c r="H15" s="672" t="s">
        <v>335</v>
      </c>
      <c r="I15" s="651"/>
      <c r="J15" s="378"/>
      <c r="K15" s="652">
        <f>SUM(K10:K11)</f>
        <v>1.162</v>
      </c>
      <c r="L15" s="224"/>
      <c r="M15" s="673" t="s">
        <v>335</v>
      </c>
      <c r="N15" s="653"/>
      <c r="O15" s="645"/>
      <c r="P15" s="654">
        <f>SUM(P10:P11)</f>
        <v>0</v>
      </c>
      <c r="Q15" s="184"/>
    </row>
    <row r="16" spans="1:17" ht="18">
      <c r="A16" s="118"/>
      <c r="B16" s="399" t="s">
        <v>12</v>
      </c>
      <c r="C16" s="398"/>
      <c r="D16" s="720"/>
      <c r="E16" s="155"/>
      <c r="F16" s="156"/>
      <c r="G16" s="162"/>
      <c r="H16" s="163"/>
      <c r="I16" s="81"/>
      <c r="J16" s="81"/>
      <c r="K16" s="83"/>
      <c r="L16" s="224"/>
      <c r="M16" s="81"/>
      <c r="N16" s="81"/>
      <c r="O16" s="81"/>
      <c r="P16" s="83"/>
      <c r="Q16" s="184"/>
    </row>
    <row r="17" spans="1:17" ht="18">
      <c r="A17" s="158"/>
      <c r="B17" s="264" t="s">
        <v>301</v>
      </c>
      <c r="C17" s="188" t="s">
        <v>294</v>
      </c>
      <c r="D17" s="721"/>
      <c r="E17" s="155"/>
      <c r="F17" s="160"/>
      <c r="G17" s="25"/>
      <c r="H17" s="21"/>
      <c r="I17" s="81"/>
      <c r="J17" s="81"/>
      <c r="K17" s="83"/>
      <c r="L17" s="224"/>
      <c r="M17" s="81"/>
      <c r="N17" s="81"/>
      <c r="O17" s="81"/>
      <c r="P17" s="83"/>
      <c r="Q17" s="184"/>
    </row>
    <row r="18" spans="1:17" ht="20.25">
      <c r="A18" s="332">
        <v>3</v>
      </c>
      <c r="B18" s="397" t="s">
        <v>295</v>
      </c>
      <c r="C18" s="398">
        <v>4902505</v>
      </c>
      <c r="D18" s="720" t="s">
        <v>13</v>
      </c>
      <c r="E18" s="148" t="s">
        <v>372</v>
      </c>
      <c r="F18" s="662">
        <v>1000</v>
      </c>
      <c r="G18" s="649"/>
      <c r="H18" s="650"/>
      <c r="I18" s="650">
        <f>G18-H18</f>
        <v>0</v>
      </c>
      <c r="J18" s="650">
        <f>$F18*I18</f>
        <v>0</v>
      </c>
      <c r="K18" s="650">
        <f>J18/1000000</f>
        <v>0</v>
      </c>
      <c r="L18" s="649"/>
      <c r="M18" s="650"/>
      <c r="N18" s="614">
        <f>L18-M18</f>
        <v>0</v>
      </c>
      <c r="O18" s="614">
        <f>$F18*N18</f>
        <v>0</v>
      </c>
      <c r="P18" s="616">
        <f>O18/1000000</f>
        <v>0</v>
      </c>
      <c r="Q18" s="184" t="s">
        <v>417</v>
      </c>
    </row>
    <row r="19" spans="1:17" ht="20.25" customHeight="1">
      <c r="A19" s="332">
        <v>4</v>
      </c>
      <c r="B19" s="397" t="s">
        <v>297</v>
      </c>
      <c r="C19" s="398">
        <v>4902506</v>
      </c>
      <c r="D19" s="720" t="s">
        <v>13</v>
      </c>
      <c r="E19" s="148" t="s">
        <v>372</v>
      </c>
      <c r="F19" s="662">
        <v>1000</v>
      </c>
      <c r="G19" s="649">
        <v>986227</v>
      </c>
      <c r="H19" s="650">
        <v>987811</v>
      </c>
      <c r="I19" s="650">
        <f>G19-H19</f>
        <v>-1584</v>
      </c>
      <c r="J19" s="650">
        <f>$F19*I19</f>
        <v>-1584000</v>
      </c>
      <c r="K19" s="650">
        <f>J19/1000000</f>
        <v>-1.584</v>
      </c>
      <c r="L19" s="649">
        <v>991638</v>
      </c>
      <c r="M19" s="650">
        <v>991852</v>
      </c>
      <c r="N19" s="614">
        <f>L19-M19</f>
        <v>-214</v>
      </c>
      <c r="O19" s="614">
        <f>$F19*N19</f>
        <v>-214000</v>
      </c>
      <c r="P19" s="616">
        <f>O19/1000000</f>
        <v>-0.214</v>
      </c>
      <c r="Q19" s="631"/>
    </row>
    <row r="20" spans="1:17" ht="12.75">
      <c r="A20" s="25"/>
      <c r="B20" s="21"/>
      <c r="C20" s="21"/>
      <c r="D20" s="21"/>
      <c r="E20" s="21"/>
      <c r="F20" s="125"/>
      <c r="G20" s="25"/>
      <c r="H20" s="21"/>
      <c r="I20" s="21"/>
      <c r="J20" s="21"/>
      <c r="K20" s="125"/>
      <c r="L20" s="102"/>
      <c r="M20" s="23"/>
      <c r="N20" s="21"/>
      <c r="O20" s="21"/>
      <c r="P20" s="125"/>
      <c r="Q20" s="184"/>
    </row>
    <row r="21" spans="1:17" ht="12.75">
      <c r="A21" s="25"/>
      <c r="B21" s="21"/>
      <c r="C21" s="21"/>
      <c r="D21" s="21"/>
      <c r="E21" s="21"/>
      <c r="F21" s="21"/>
      <c r="G21" s="25"/>
      <c r="H21" s="21"/>
      <c r="I21" s="21"/>
      <c r="J21" s="21"/>
      <c r="K21" s="21"/>
      <c r="L21" s="102"/>
      <c r="M21" s="23"/>
      <c r="N21" s="21"/>
      <c r="O21" s="21"/>
      <c r="P21" s="125"/>
      <c r="Q21" s="184"/>
    </row>
    <row r="22" spans="1:17" ht="12.75">
      <c r="A22" s="25"/>
      <c r="B22" s="21"/>
      <c r="C22" s="21"/>
      <c r="D22" s="21"/>
      <c r="E22" s="21"/>
      <c r="F22" s="21"/>
      <c r="G22" s="25"/>
      <c r="H22" s="21"/>
      <c r="I22" s="21"/>
      <c r="J22" s="21"/>
      <c r="K22" s="21"/>
      <c r="L22" s="25"/>
      <c r="M22" s="21"/>
      <c r="N22" s="21"/>
      <c r="O22" s="21"/>
      <c r="P22" s="125"/>
      <c r="Q22" s="184"/>
    </row>
    <row r="23" spans="1:17" ht="18">
      <c r="A23" s="25"/>
      <c r="B23" s="21"/>
      <c r="C23" s="21"/>
      <c r="D23" s="21"/>
      <c r="E23" s="21"/>
      <c r="F23" s="21"/>
      <c r="G23" s="25"/>
      <c r="H23" s="675" t="s">
        <v>335</v>
      </c>
      <c r="I23" s="674"/>
      <c r="J23" s="542"/>
      <c r="K23" s="655">
        <f>SUM(K18:K19)</f>
        <v>-1.584</v>
      </c>
      <c r="L23" s="25"/>
      <c r="M23" s="675" t="s">
        <v>335</v>
      </c>
      <c r="N23" s="655"/>
      <c r="O23" s="542"/>
      <c r="P23" s="655">
        <f>SUM(P18:P19)</f>
        <v>-0.214</v>
      </c>
      <c r="Q23" s="184"/>
    </row>
    <row r="24" spans="1:17" ht="12.75">
      <c r="A24" s="25"/>
      <c r="B24" s="21"/>
      <c r="C24" s="21"/>
      <c r="D24" s="21"/>
      <c r="E24" s="21"/>
      <c r="F24" s="21"/>
      <c r="G24" s="25"/>
      <c r="H24" s="21"/>
      <c r="I24" s="21"/>
      <c r="J24" s="21"/>
      <c r="K24" s="21"/>
      <c r="L24" s="25"/>
      <c r="M24" s="21"/>
      <c r="N24" s="21"/>
      <c r="O24" s="21"/>
      <c r="P24" s="125"/>
      <c r="Q24" s="184"/>
    </row>
    <row r="25" spans="1:17" ht="13.5" thickBot="1">
      <c r="A25" s="31"/>
      <c r="B25" s="32"/>
      <c r="C25" s="32"/>
      <c r="D25" s="32"/>
      <c r="E25" s="32"/>
      <c r="F25" s="32"/>
      <c r="G25" s="31"/>
      <c r="H25" s="32"/>
      <c r="I25" s="241"/>
      <c r="J25" s="32"/>
      <c r="K25" s="242"/>
      <c r="L25" s="31"/>
      <c r="M25" s="32"/>
      <c r="N25" s="241"/>
      <c r="O25" s="32"/>
      <c r="P25" s="242"/>
      <c r="Q25" s="185"/>
    </row>
    <row r="26" ht="13.5" thickTop="1"/>
    <row r="30" spans="1:16" ht="18">
      <c r="A30" s="663" t="s">
        <v>303</v>
      </c>
      <c r="B30" s="227"/>
      <c r="C30" s="227"/>
      <c r="D30" s="227"/>
      <c r="E30" s="227"/>
      <c r="F30" s="227"/>
      <c r="K30" s="164">
        <f>(K15+K23)</f>
        <v>-0.42200000000000015</v>
      </c>
      <c r="L30" s="165"/>
      <c r="M30" s="165"/>
      <c r="N30" s="165"/>
      <c r="O30" s="165"/>
      <c r="P30" s="164">
        <f>(P15+P23)</f>
        <v>-0.214</v>
      </c>
    </row>
    <row r="33" spans="1:2" ht="18">
      <c r="A33" s="663" t="s">
        <v>304</v>
      </c>
      <c r="B33" s="663" t="s">
        <v>305</v>
      </c>
    </row>
    <row r="34" spans="1:16" ht="18">
      <c r="A34" s="243"/>
      <c r="B34" s="243"/>
      <c r="H34" s="189" t="s">
        <v>306</v>
      </c>
      <c r="I34" s="227"/>
      <c r="J34" s="189"/>
      <c r="K34" s="339">
        <v>0</v>
      </c>
      <c r="L34" s="339"/>
      <c r="M34" s="339"/>
      <c r="N34" s="339"/>
      <c r="O34" s="339"/>
      <c r="P34" s="339">
        <v>0</v>
      </c>
    </row>
    <row r="35" spans="8:16" ht="18">
      <c r="H35" s="189" t="s">
        <v>307</v>
      </c>
      <c r="I35" s="227"/>
      <c r="J35" s="189"/>
      <c r="K35" s="339">
        <f>BRPL!K17</f>
        <v>0</v>
      </c>
      <c r="L35" s="339"/>
      <c r="M35" s="339"/>
      <c r="N35" s="339"/>
      <c r="O35" s="339"/>
      <c r="P35" s="339">
        <f>BRPL!P17</f>
        <v>0</v>
      </c>
    </row>
    <row r="36" spans="8:16" ht="18">
      <c r="H36" s="189" t="s">
        <v>308</v>
      </c>
      <c r="I36" s="227"/>
      <c r="J36" s="189"/>
      <c r="K36" s="227">
        <f>BYPL!K32</f>
        <v>-0.6386</v>
      </c>
      <c r="L36" s="227"/>
      <c r="M36" s="664"/>
      <c r="N36" s="227"/>
      <c r="O36" s="227"/>
      <c r="P36" s="227">
        <f>BYPL!P32</f>
        <v>-6.4592</v>
      </c>
    </row>
    <row r="37" spans="8:16" ht="18">
      <c r="H37" s="189" t="s">
        <v>309</v>
      </c>
      <c r="I37" s="227"/>
      <c r="J37" s="189"/>
      <c r="K37" s="227">
        <f>NDMC!K31</f>
        <v>0.20400000000000001</v>
      </c>
      <c r="L37" s="227"/>
      <c r="M37" s="227"/>
      <c r="N37" s="227"/>
      <c r="O37" s="227"/>
      <c r="P37" s="227">
        <f>NDMC!P31</f>
        <v>0.22550000000000003</v>
      </c>
    </row>
    <row r="38" spans="8:16" ht="18">
      <c r="H38" s="189" t="s">
        <v>310</v>
      </c>
      <c r="I38" s="227"/>
      <c r="J38" s="189"/>
      <c r="K38" s="227"/>
      <c r="L38" s="227"/>
      <c r="M38" s="227"/>
      <c r="N38" s="227"/>
      <c r="O38" s="227"/>
      <c r="P38" s="227"/>
    </row>
    <row r="39" spans="8:16" ht="18">
      <c r="H39" s="665" t="s">
        <v>311</v>
      </c>
      <c r="I39" s="189"/>
      <c r="J39" s="189"/>
      <c r="K39" s="189">
        <f>SUM(K34:K38)</f>
        <v>-0.43459999999999993</v>
      </c>
      <c r="L39" s="227"/>
      <c r="M39" s="227"/>
      <c r="N39" s="227"/>
      <c r="O39" s="227"/>
      <c r="P39" s="189">
        <f>SUM(P34:P38)</f>
        <v>-6.2337</v>
      </c>
    </row>
    <row r="40" spans="8:16" ht="18">
      <c r="H40" s="227"/>
      <c r="I40" s="227"/>
      <c r="J40" s="227"/>
      <c r="K40" s="227"/>
      <c r="L40" s="227"/>
      <c r="M40" s="227"/>
      <c r="N40" s="227"/>
      <c r="O40" s="227"/>
      <c r="P40" s="227"/>
    </row>
    <row r="41" spans="1:16" ht="18">
      <c r="A41" s="663" t="s">
        <v>336</v>
      </c>
      <c r="B41" s="138"/>
      <c r="C41" s="138"/>
      <c r="D41" s="138"/>
      <c r="E41" s="138"/>
      <c r="F41" s="138"/>
      <c r="G41" s="138"/>
      <c r="H41" s="189"/>
      <c r="I41" s="666"/>
      <c r="J41" s="189"/>
      <c r="K41" s="666">
        <f>K30+K39</f>
        <v>-0.8566</v>
      </c>
      <c r="L41" s="227"/>
      <c r="M41" s="227"/>
      <c r="N41" s="227"/>
      <c r="O41" s="227"/>
      <c r="P41" s="666">
        <f>P30+P39</f>
        <v>-6.4477</v>
      </c>
    </row>
    <row r="42" spans="1:10" ht="18">
      <c r="A42" s="189"/>
      <c r="B42" s="137"/>
      <c r="C42" s="138"/>
      <c r="D42" s="138"/>
      <c r="E42" s="138"/>
      <c r="F42" s="138"/>
      <c r="G42" s="138"/>
      <c r="H42" s="138"/>
      <c r="I42" s="167"/>
      <c r="J42" s="138"/>
    </row>
    <row r="43" spans="1:10" ht="18">
      <c r="A43" s="665" t="s">
        <v>312</v>
      </c>
      <c r="B43" s="189" t="s">
        <v>313</v>
      </c>
      <c r="C43" s="138"/>
      <c r="D43" s="138"/>
      <c r="E43" s="138"/>
      <c r="F43" s="138"/>
      <c r="G43" s="138"/>
      <c r="H43" s="138"/>
      <c r="I43" s="167"/>
      <c r="J43" s="138"/>
    </row>
    <row r="44" spans="1:10" ht="12.75">
      <c r="A44" s="166"/>
      <c r="B44" s="137"/>
      <c r="C44" s="138"/>
      <c r="D44" s="138"/>
      <c r="E44" s="138"/>
      <c r="F44" s="138"/>
      <c r="G44" s="138"/>
      <c r="H44" s="138"/>
      <c r="I44" s="167"/>
      <c r="J44" s="138"/>
    </row>
    <row r="45" spans="1:16" ht="18">
      <c r="A45" s="667" t="s">
        <v>314</v>
      </c>
      <c r="B45" s="668" t="s">
        <v>315</v>
      </c>
      <c r="C45" s="669" t="s">
        <v>316</v>
      </c>
      <c r="D45" s="668"/>
      <c r="E45" s="668"/>
      <c r="F45" s="668"/>
      <c r="G45" s="542">
        <v>29.1755</v>
      </c>
      <c r="H45" s="668" t="s">
        <v>317</v>
      </c>
      <c r="I45" s="668"/>
      <c r="J45" s="670"/>
      <c r="K45" s="668">
        <f>($K$41*G45)/100</f>
        <v>-0.249917333</v>
      </c>
      <c r="L45" s="668"/>
      <c r="M45" s="668"/>
      <c r="N45" s="668"/>
      <c r="O45" s="668"/>
      <c r="P45" s="668">
        <f>($P$41*G45)/100</f>
        <v>-1.8811487135000002</v>
      </c>
    </row>
    <row r="46" spans="1:16" ht="18">
      <c r="A46" s="667" t="s">
        <v>318</v>
      </c>
      <c r="B46" s="668" t="s">
        <v>373</v>
      </c>
      <c r="C46" s="669" t="s">
        <v>316</v>
      </c>
      <c r="D46" s="668"/>
      <c r="E46" s="668"/>
      <c r="F46" s="668"/>
      <c r="G46" s="542">
        <v>41.2304</v>
      </c>
      <c r="H46" s="668" t="s">
        <v>317</v>
      </c>
      <c r="I46" s="668"/>
      <c r="J46" s="670"/>
      <c r="K46" s="668">
        <f>($K$41*G46)/100</f>
        <v>-0.3531796064</v>
      </c>
      <c r="L46" s="668"/>
      <c r="M46" s="668"/>
      <c r="N46" s="668"/>
      <c r="O46" s="668"/>
      <c r="P46" s="668">
        <f>($P$41*G46)/100</f>
        <v>-2.6584125008</v>
      </c>
    </row>
    <row r="47" spans="1:16" ht="18">
      <c r="A47" s="667" t="s">
        <v>319</v>
      </c>
      <c r="B47" s="668" t="s">
        <v>374</v>
      </c>
      <c r="C47" s="669" t="s">
        <v>316</v>
      </c>
      <c r="D47" s="668"/>
      <c r="E47" s="668"/>
      <c r="F47" s="668"/>
      <c r="G47" s="542">
        <v>23.4392</v>
      </c>
      <c r="H47" s="668" t="s">
        <v>317</v>
      </c>
      <c r="I47" s="668"/>
      <c r="J47" s="670"/>
      <c r="K47" s="668">
        <f>($K$41*G47)/100</f>
        <v>-0.2007801872</v>
      </c>
      <c r="L47" s="668"/>
      <c r="M47" s="668"/>
      <c r="N47" s="668"/>
      <c r="O47" s="668"/>
      <c r="P47" s="668">
        <f>($P$41*G47)/100</f>
        <v>-1.5112892984000001</v>
      </c>
    </row>
    <row r="48" spans="1:16" ht="18">
      <c r="A48" s="667" t="s">
        <v>320</v>
      </c>
      <c r="B48" s="668" t="s">
        <v>375</v>
      </c>
      <c r="C48" s="669" t="s">
        <v>316</v>
      </c>
      <c r="D48" s="668"/>
      <c r="E48" s="668"/>
      <c r="F48" s="668"/>
      <c r="G48" s="542">
        <v>5.3598</v>
      </c>
      <c r="H48" s="668" t="s">
        <v>317</v>
      </c>
      <c r="I48" s="668"/>
      <c r="J48" s="670"/>
      <c r="K48" s="668">
        <f>($K$41*G48)/100</f>
        <v>-0.045912046799999995</v>
      </c>
      <c r="L48" s="668"/>
      <c r="M48" s="668"/>
      <c r="N48" s="668"/>
      <c r="O48" s="668"/>
      <c r="P48" s="668">
        <f>($P$41*G48)/100</f>
        <v>-0.3455838246</v>
      </c>
    </row>
    <row r="49" spans="1:16" ht="18">
      <c r="A49" s="667" t="s">
        <v>321</v>
      </c>
      <c r="B49" s="668" t="s">
        <v>376</v>
      </c>
      <c r="C49" s="669" t="s">
        <v>316</v>
      </c>
      <c r="D49" s="668"/>
      <c r="E49" s="668"/>
      <c r="F49" s="668"/>
      <c r="G49" s="542">
        <v>0.795</v>
      </c>
      <c r="H49" s="668" t="s">
        <v>317</v>
      </c>
      <c r="I49" s="668"/>
      <c r="J49" s="670"/>
      <c r="K49" s="668">
        <f>($K$41*G49)/100</f>
        <v>-0.006809970000000001</v>
      </c>
      <c r="L49" s="668"/>
      <c r="M49" s="668"/>
      <c r="N49" s="668"/>
      <c r="O49" s="668"/>
      <c r="P49" s="668">
        <f>($P$41*G49)/100</f>
        <v>-0.051259215000000004</v>
      </c>
    </row>
    <row r="50" spans="6:10" ht="12.75">
      <c r="F50" s="168"/>
      <c r="J50" s="169"/>
    </row>
    <row r="51" spans="1:10" ht="15">
      <c r="A51" s="671" t="s">
        <v>424</v>
      </c>
      <c r="F51" s="168"/>
      <c r="J51" s="169"/>
    </row>
  </sheetData>
  <sheetProtection/>
  <printOptions horizontalCentered="1"/>
  <pageMargins left="0.25" right="0.25" top="0.5" bottom="0.5" header="0.5" footer="0.5"/>
  <pageSetup horizontalDpi="300" verticalDpi="300" orientation="landscape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40"/>
  <sheetViews>
    <sheetView zoomScale="50" zoomScaleNormal="50" zoomScaleSheetLayoutView="55" workbookViewId="0" topLeftCell="A1">
      <selection activeCell="T25" sqref="T25"/>
    </sheetView>
  </sheetViews>
  <sheetFormatPr defaultColWidth="9.140625" defaultRowHeight="12.75"/>
  <cols>
    <col min="1" max="1" width="5.28125" style="0" customWidth="1"/>
    <col min="2" max="2" width="9.57421875" style="0" bestFit="1" customWidth="1"/>
    <col min="7" max="7" width="48.421875" style="0" customWidth="1"/>
    <col min="8" max="8" width="3.00390625" style="0" customWidth="1"/>
    <col min="9" max="9" width="15.421875" style="0" customWidth="1"/>
    <col min="11" max="11" width="53.7109375" style="0" customWidth="1"/>
    <col min="12" max="12" width="8.7109375" style="0" customWidth="1"/>
    <col min="13" max="13" width="3.00390625" style="0" customWidth="1"/>
    <col min="14" max="14" width="16.140625" style="0" customWidth="1"/>
    <col min="16" max="16" width="4.140625" style="0" customWidth="1"/>
  </cols>
  <sheetData>
    <row r="1" spans="1:18" ht="68.25" customHeight="1" thickTop="1">
      <c r="A1" s="251"/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325"/>
      <c r="R1" s="21"/>
    </row>
    <row r="2" spans="1:18" ht="30">
      <c r="A2" s="253"/>
      <c r="B2" s="21"/>
      <c r="C2" s="21"/>
      <c r="D2" s="21"/>
      <c r="E2" s="21"/>
      <c r="F2" s="21"/>
      <c r="G2" s="530" t="s">
        <v>371</v>
      </c>
      <c r="H2" s="21"/>
      <c r="I2" s="21"/>
      <c r="J2" s="21"/>
      <c r="K2" s="21"/>
      <c r="L2" s="21"/>
      <c r="M2" s="21"/>
      <c r="N2" s="21"/>
      <c r="O2" s="21"/>
      <c r="P2" s="21"/>
      <c r="Q2" s="326"/>
      <c r="R2" s="21"/>
    </row>
    <row r="3" spans="1:18" ht="26.25">
      <c r="A3" s="253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326"/>
      <c r="R3" s="21"/>
    </row>
    <row r="4" spans="1:18" ht="25.5">
      <c r="A4" s="254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326"/>
      <c r="R4" s="21"/>
    </row>
    <row r="5" spans="1:18" ht="23.25">
      <c r="A5" s="259"/>
      <c r="B5" s="21"/>
      <c r="C5" s="525" t="s">
        <v>406</v>
      </c>
      <c r="D5" s="21"/>
      <c r="E5" s="21"/>
      <c r="F5" s="21"/>
      <c r="G5" s="21"/>
      <c r="H5" s="21"/>
      <c r="I5" s="21"/>
      <c r="J5" s="21"/>
      <c r="K5" s="21"/>
      <c r="L5" s="256"/>
      <c r="M5" s="21"/>
      <c r="N5" s="21"/>
      <c r="O5" s="21"/>
      <c r="P5" s="21"/>
      <c r="Q5" s="326"/>
      <c r="R5" s="21"/>
    </row>
    <row r="6" spans="1:18" ht="18">
      <c r="A6" s="255"/>
      <c r="B6" s="134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326"/>
      <c r="R6" s="21"/>
    </row>
    <row r="7" spans="1:18" ht="26.25">
      <c r="A7" s="253"/>
      <c r="B7" s="21"/>
      <c r="C7" s="21"/>
      <c r="D7" s="21"/>
      <c r="E7" s="21"/>
      <c r="F7" s="308" t="s">
        <v>412</v>
      </c>
      <c r="G7" s="21"/>
      <c r="H7" s="21"/>
      <c r="I7" s="21"/>
      <c r="J7" s="21"/>
      <c r="K7" s="21"/>
      <c r="L7" s="256"/>
      <c r="M7" s="21"/>
      <c r="N7" s="21"/>
      <c r="O7" s="21"/>
      <c r="P7" s="21"/>
      <c r="Q7" s="326"/>
      <c r="R7" s="21"/>
    </row>
    <row r="8" spans="1:18" ht="25.5">
      <c r="A8" s="254"/>
      <c r="B8" s="257"/>
      <c r="C8" s="21"/>
      <c r="D8" s="21"/>
      <c r="E8" s="21"/>
      <c r="F8" s="21"/>
      <c r="G8" s="21"/>
      <c r="H8" s="258"/>
      <c r="I8" s="21"/>
      <c r="J8" s="21"/>
      <c r="K8" s="21"/>
      <c r="L8" s="21"/>
      <c r="M8" s="21"/>
      <c r="N8" s="21"/>
      <c r="O8" s="21"/>
      <c r="P8" s="21"/>
      <c r="Q8" s="326"/>
      <c r="R8" s="21"/>
    </row>
    <row r="9" spans="1:18" ht="12.75">
      <c r="A9" s="259"/>
      <c r="B9" s="21"/>
      <c r="C9" s="21"/>
      <c r="D9" s="21"/>
      <c r="E9" s="21"/>
      <c r="F9" s="21"/>
      <c r="G9" s="21"/>
      <c r="H9" s="260"/>
      <c r="I9" s="21"/>
      <c r="J9" s="21"/>
      <c r="K9" s="21"/>
      <c r="L9" s="21"/>
      <c r="M9" s="21"/>
      <c r="N9" s="21"/>
      <c r="O9" s="21"/>
      <c r="P9" s="21"/>
      <c r="Q9" s="326"/>
      <c r="R9" s="21"/>
    </row>
    <row r="10" spans="1:18" ht="45.75" customHeight="1">
      <c r="A10" s="259"/>
      <c r="B10" s="315" t="s">
        <v>337</v>
      </c>
      <c r="C10" s="21"/>
      <c r="D10" s="21"/>
      <c r="E10" s="21"/>
      <c r="F10" s="21"/>
      <c r="G10" s="21"/>
      <c r="H10" s="260"/>
      <c r="I10" s="309"/>
      <c r="J10" s="80"/>
      <c r="K10" s="80"/>
      <c r="L10" s="80"/>
      <c r="M10" s="80"/>
      <c r="N10" s="309"/>
      <c r="O10" s="80"/>
      <c r="P10" s="80"/>
      <c r="Q10" s="326"/>
      <c r="R10" s="21"/>
    </row>
    <row r="11" spans="1:19" ht="20.25">
      <c r="A11" s="259"/>
      <c r="B11" s="21"/>
      <c r="C11" s="21"/>
      <c r="D11" s="21"/>
      <c r="E11" s="21"/>
      <c r="F11" s="21"/>
      <c r="G11" s="21"/>
      <c r="H11" s="263"/>
      <c r="I11" s="560" t="s">
        <v>356</v>
      </c>
      <c r="J11" s="310"/>
      <c r="K11" s="310"/>
      <c r="L11" s="310"/>
      <c r="M11" s="310"/>
      <c r="N11" s="560" t="s">
        <v>357</v>
      </c>
      <c r="O11" s="310"/>
      <c r="P11" s="310"/>
      <c r="Q11" s="519"/>
      <c r="R11" s="266"/>
      <c r="S11" s="246"/>
    </row>
    <row r="12" spans="1:18" ht="12.75">
      <c r="A12" s="259"/>
      <c r="B12" s="21"/>
      <c r="C12" s="21"/>
      <c r="D12" s="21"/>
      <c r="E12" s="21"/>
      <c r="F12" s="21"/>
      <c r="G12" s="21"/>
      <c r="H12" s="260"/>
      <c r="I12" s="307"/>
      <c r="J12" s="307"/>
      <c r="K12" s="307"/>
      <c r="L12" s="307"/>
      <c r="M12" s="307"/>
      <c r="N12" s="307"/>
      <c r="O12" s="307"/>
      <c r="P12" s="307"/>
      <c r="Q12" s="326"/>
      <c r="R12" s="21"/>
    </row>
    <row r="13" spans="1:18" ht="26.25">
      <c r="A13" s="524">
        <v>1</v>
      </c>
      <c r="B13" s="525" t="s">
        <v>338</v>
      </c>
      <c r="C13" s="526"/>
      <c r="D13" s="526"/>
      <c r="E13" s="523"/>
      <c r="F13" s="523"/>
      <c r="G13" s="262"/>
      <c r="H13" s="520" t="s">
        <v>370</v>
      </c>
      <c r="I13" s="521">
        <f>NDPL!K159</f>
        <v>1.6719173330000003</v>
      </c>
      <c r="J13" s="308"/>
      <c r="K13" s="308"/>
      <c r="L13" s="308"/>
      <c r="M13" s="520" t="s">
        <v>370</v>
      </c>
      <c r="N13" s="521">
        <f>NDPL!P159</f>
        <v>3.6905862135000005</v>
      </c>
      <c r="O13" s="308"/>
      <c r="P13" s="308"/>
      <c r="Q13" s="326"/>
      <c r="R13" s="21"/>
    </row>
    <row r="14" spans="1:18" ht="26.25">
      <c r="A14" s="524"/>
      <c r="B14" s="525"/>
      <c r="C14" s="526"/>
      <c r="D14" s="526"/>
      <c r="E14" s="523"/>
      <c r="F14" s="523"/>
      <c r="G14" s="262"/>
      <c r="H14" s="520"/>
      <c r="I14" s="521"/>
      <c r="J14" s="308"/>
      <c r="K14" s="308"/>
      <c r="L14" s="308"/>
      <c r="M14" s="520"/>
      <c r="N14" s="521"/>
      <c r="O14" s="308"/>
      <c r="P14" s="308"/>
      <c r="Q14" s="326"/>
      <c r="R14" s="21"/>
    </row>
    <row r="15" spans="1:18" ht="26.25">
      <c r="A15" s="524"/>
      <c r="B15" s="525"/>
      <c r="C15" s="526"/>
      <c r="D15" s="526"/>
      <c r="E15" s="523"/>
      <c r="F15" s="523"/>
      <c r="G15" s="257"/>
      <c r="H15" s="520"/>
      <c r="I15" s="521"/>
      <c r="J15" s="308"/>
      <c r="K15" s="308"/>
      <c r="L15" s="308"/>
      <c r="M15" s="520"/>
      <c r="N15" s="521"/>
      <c r="O15" s="308"/>
      <c r="P15" s="308"/>
      <c r="Q15" s="326"/>
      <c r="R15" s="21"/>
    </row>
    <row r="16" spans="1:18" ht="26.25">
      <c r="A16" s="524">
        <v>2</v>
      </c>
      <c r="B16" s="525" t="s">
        <v>339</v>
      </c>
      <c r="C16" s="526"/>
      <c r="D16" s="526"/>
      <c r="E16" s="523"/>
      <c r="F16" s="523"/>
      <c r="G16" s="262"/>
      <c r="H16" s="520" t="s">
        <v>370</v>
      </c>
      <c r="I16" s="521">
        <f>BRPL!K177</f>
        <v>3.9879292964000013</v>
      </c>
      <c r="J16" s="308"/>
      <c r="K16" s="308"/>
      <c r="L16" s="308"/>
      <c r="M16" s="520" t="s">
        <v>370</v>
      </c>
      <c r="N16" s="521">
        <f>BRPL!P177</f>
        <v>23.2748290608</v>
      </c>
      <c r="O16" s="308"/>
      <c r="P16" s="308"/>
      <c r="Q16" s="326"/>
      <c r="R16" s="21"/>
    </row>
    <row r="17" spans="1:18" ht="26.25">
      <c r="A17" s="524"/>
      <c r="B17" s="525"/>
      <c r="C17" s="526"/>
      <c r="D17" s="526"/>
      <c r="E17" s="523"/>
      <c r="F17" s="523"/>
      <c r="G17" s="262"/>
      <c r="H17" s="520"/>
      <c r="I17" s="521"/>
      <c r="J17" s="308"/>
      <c r="K17" s="308"/>
      <c r="L17" s="308"/>
      <c r="M17" s="520"/>
      <c r="N17" s="521"/>
      <c r="O17" s="308"/>
      <c r="P17" s="308"/>
      <c r="Q17" s="326"/>
      <c r="R17" s="21"/>
    </row>
    <row r="18" spans="1:18" ht="26.25">
      <c r="A18" s="524"/>
      <c r="B18" s="525"/>
      <c r="C18" s="526"/>
      <c r="D18" s="526"/>
      <c r="E18" s="523"/>
      <c r="F18" s="523"/>
      <c r="G18" s="257"/>
      <c r="H18" s="520"/>
      <c r="I18" s="521"/>
      <c r="J18" s="308"/>
      <c r="K18" s="308"/>
      <c r="L18" s="308"/>
      <c r="M18" s="520"/>
      <c r="N18" s="521"/>
      <c r="O18" s="308"/>
      <c r="P18" s="308"/>
      <c r="Q18" s="326"/>
      <c r="R18" s="21"/>
    </row>
    <row r="19" spans="1:18" ht="26.25">
      <c r="A19" s="524">
        <v>3</v>
      </c>
      <c r="B19" s="525" t="s">
        <v>340</v>
      </c>
      <c r="C19" s="526"/>
      <c r="D19" s="526"/>
      <c r="E19" s="523"/>
      <c r="F19" s="523"/>
      <c r="G19" s="262"/>
      <c r="H19" s="520" t="s">
        <v>370</v>
      </c>
      <c r="I19" s="521">
        <f>BYPL!K165</f>
        <v>15.671911597199996</v>
      </c>
      <c r="J19" s="308"/>
      <c r="K19" s="308"/>
      <c r="L19" s="308"/>
      <c r="M19" s="520"/>
      <c r="N19" s="521">
        <f>BYPL!P165</f>
        <v>-2.1819439515999983</v>
      </c>
      <c r="O19" s="308"/>
      <c r="P19" s="308"/>
      <c r="Q19" s="326"/>
      <c r="R19" s="21"/>
    </row>
    <row r="20" spans="1:18" ht="26.25">
      <c r="A20" s="524"/>
      <c r="B20" s="525"/>
      <c r="C20" s="526"/>
      <c r="D20" s="526"/>
      <c r="E20" s="523"/>
      <c r="F20" s="523"/>
      <c r="G20" s="262"/>
      <c r="H20" s="520"/>
      <c r="I20" s="521"/>
      <c r="J20" s="308"/>
      <c r="K20" s="308"/>
      <c r="L20" s="308"/>
      <c r="M20" s="520"/>
      <c r="N20" s="521"/>
      <c r="O20" s="308"/>
      <c r="P20" s="308"/>
      <c r="Q20" s="326"/>
      <c r="R20" s="21"/>
    </row>
    <row r="21" spans="1:18" ht="26.25">
      <c r="A21" s="524"/>
      <c r="B21" s="527"/>
      <c r="C21" s="527"/>
      <c r="D21" s="527"/>
      <c r="E21" s="349"/>
      <c r="F21" s="349"/>
      <c r="G21" s="134"/>
      <c r="H21" s="520"/>
      <c r="I21" s="521"/>
      <c r="J21" s="308"/>
      <c r="K21" s="308"/>
      <c r="L21" s="308"/>
      <c r="M21" s="520"/>
      <c r="N21" s="521"/>
      <c r="O21" s="308"/>
      <c r="P21" s="308"/>
      <c r="Q21" s="326"/>
      <c r="R21" s="21"/>
    </row>
    <row r="22" spans="1:18" ht="26.25">
      <c r="A22" s="524">
        <v>4</v>
      </c>
      <c r="B22" s="525" t="s">
        <v>341</v>
      </c>
      <c r="C22" s="527"/>
      <c r="D22" s="527"/>
      <c r="E22" s="349"/>
      <c r="F22" s="349"/>
      <c r="G22" s="262"/>
      <c r="H22" s="520" t="s">
        <v>370</v>
      </c>
      <c r="I22" s="521">
        <f>NDMC!K76</f>
        <v>7.438712046800001</v>
      </c>
      <c r="J22" s="308"/>
      <c r="K22" s="308"/>
      <c r="L22" s="308"/>
      <c r="M22" s="520" t="s">
        <v>370</v>
      </c>
      <c r="N22" s="521">
        <f>NDMC!P76</f>
        <v>1.3102838246000001</v>
      </c>
      <c r="O22" s="308"/>
      <c r="P22" s="308"/>
      <c r="Q22" s="326"/>
      <c r="R22" s="21"/>
    </row>
    <row r="23" spans="1:18" ht="26.25">
      <c r="A23" s="524"/>
      <c r="B23" s="525"/>
      <c r="C23" s="527"/>
      <c r="D23" s="527"/>
      <c r="E23" s="349"/>
      <c r="F23" s="349"/>
      <c r="G23" s="262"/>
      <c r="H23" s="520"/>
      <c r="I23" s="521"/>
      <c r="J23" s="308"/>
      <c r="K23" s="308"/>
      <c r="L23" s="308"/>
      <c r="M23" s="520"/>
      <c r="N23" s="521"/>
      <c r="O23" s="308"/>
      <c r="P23" s="308"/>
      <c r="Q23" s="326"/>
      <c r="R23" s="21"/>
    </row>
    <row r="24" spans="1:18" ht="26.25">
      <c r="A24" s="524"/>
      <c r="B24" s="527"/>
      <c r="C24" s="527"/>
      <c r="D24" s="527"/>
      <c r="E24" s="349"/>
      <c r="F24" s="349"/>
      <c r="G24" s="134"/>
      <c r="H24" s="520"/>
      <c r="I24" s="521"/>
      <c r="J24" s="308"/>
      <c r="K24" s="308"/>
      <c r="L24" s="308"/>
      <c r="M24" s="520"/>
      <c r="N24" s="521"/>
      <c r="O24" s="308"/>
      <c r="P24" s="308"/>
      <c r="Q24" s="326"/>
      <c r="R24" s="21"/>
    </row>
    <row r="25" spans="1:18" ht="26.25">
      <c r="A25" s="524">
        <v>5</v>
      </c>
      <c r="B25" s="525" t="s">
        <v>342</v>
      </c>
      <c r="C25" s="527"/>
      <c r="D25" s="527"/>
      <c r="E25" s="349"/>
      <c r="F25" s="349"/>
      <c r="G25" s="262"/>
      <c r="H25" s="520" t="s">
        <v>370</v>
      </c>
      <c r="I25" s="521">
        <f>MES!K58</f>
        <v>0.39095997</v>
      </c>
      <c r="J25" s="308"/>
      <c r="K25" s="308"/>
      <c r="L25" s="308"/>
      <c r="M25" s="520" t="s">
        <v>370</v>
      </c>
      <c r="N25" s="521">
        <f>MES!P58</f>
        <v>0.375459215</v>
      </c>
      <c r="O25" s="308"/>
      <c r="P25" s="308"/>
      <c r="Q25" s="326"/>
      <c r="R25" s="21"/>
    </row>
    <row r="26" spans="1:18" ht="20.25">
      <c r="A26" s="259"/>
      <c r="B26" s="21"/>
      <c r="C26" s="21"/>
      <c r="D26" s="21"/>
      <c r="E26" s="21"/>
      <c r="F26" s="21"/>
      <c r="G26" s="21"/>
      <c r="H26" s="261"/>
      <c r="I26" s="522"/>
      <c r="J26" s="306"/>
      <c r="K26" s="306"/>
      <c r="L26" s="306"/>
      <c r="M26" s="306"/>
      <c r="N26" s="306"/>
      <c r="O26" s="306"/>
      <c r="P26" s="306"/>
      <c r="Q26" s="326"/>
      <c r="R26" s="21"/>
    </row>
    <row r="27" spans="1:18" ht="18">
      <c r="A27" s="255"/>
      <c r="B27" s="229"/>
      <c r="C27" s="264"/>
      <c r="D27" s="264"/>
      <c r="E27" s="264"/>
      <c r="F27" s="264"/>
      <c r="G27" s="265"/>
      <c r="H27" s="261"/>
      <c r="I27" s="21"/>
      <c r="J27" s="21"/>
      <c r="K27" s="21"/>
      <c r="L27" s="21"/>
      <c r="M27" s="21"/>
      <c r="N27" s="21"/>
      <c r="O27" s="21"/>
      <c r="P27" s="21"/>
      <c r="Q27" s="326"/>
      <c r="R27" s="21"/>
    </row>
    <row r="28" spans="1:18" ht="15">
      <c r="A28" s="259"/>
      <c r="B28" s="21"/>
      <c r="C28" s="21"/>
      <c r="D28" s="21"/>
      <c r="E28" s="21"/>
      <c r="F28" s="21"/>
      <c r="G28" s="21"/>
      <c r="H28" s="261"/>
      <c r="I28" s="21"/>
      <c r="J28" s="21"/>
      <c r="K28" s="21"/>
      <c r="L28" s="21"/>
      <c r="M28" s="21"/>
      <c r="N28" s="21"/>
      <c r="O28" s="21"/>
      <c r="P28" s="21"/>
      <c r="Q28" s="326"/>
      <c r="R28" s="21"/>
    </row>
    <row r="29" spans="1:18" ht="54" customHeight="1" thickBot="1">
      <c r="A29" s="517" t="s">
        <v>343</v>
      </c>
      <c r="B29" s="311"/>
      <c r="C29" s="311"/>
      <c r="D29" s="311"/>
      <c r="E29" s="311"/>
      <c r="F29" s="311"/>
      <c r="G29" s="311"/>
      <c r="H29" s="312"/>
      <c r="I29" s="312"/>
      <c r="J29" s="312"/>
      <c r="K29" s="312"/>
      <c r="L29" s="312"/>
      <c r="M29" s="312"/>
      <c r="N29" s="312"/>
      <c r="O29" s="312"/>
      <c r="P29" s="312"/>
      <c r="Q29" s="327"/>
      <c r="R29" s="21"/>
    </row>
    <row r="30" spans="1:9" ht="13.5" thickTop="1">
      <c r="A30" s="252"/>
      <c r="B30" s="21"/>
      <c r="C30" s="21"/>
      <c r="D30" s="21"/>
      <c r="E30" s="21"/>
      <c r="F30" s="21"/>
      <c r="G30" s="21"/>
      <c r="H30" s="21"/>
      <c r="I30" s="21"/>
    </row>
    <row r="31" spans="1:9" ht="12.75">
      <c r="A31" s="21"/>
      <c r="B31" s="21"/>
      <c r="C31" s="21"/>
      <c r="D31" s="21"/>
      <c r="E31" s="21"/>
      <c r="F31" s="21"/>
      <c r="G31" s="21"/>
      <c r="H31" s="21"/>
      <c r="I31" s="21"/>
    </row>
    <row r="32" spans="1:9" ht="12.75">
      <c r="A32" s="21"/>
      <c r="B32" s="21"/>
      <c r="C32" s="21"/>
      <c r="D32" s="21"/>
      <c r="E32" s="21"/>
      <c r="F32" s="21"/>
      <c r="G32" s="21"/>
      <c r="H32" s="21"/>
      <c r="I32" s="21"/>
    </row>
    <row r="33" spans="1:9" ht="18">
      <c r="A33" s="264" t="s">
        <v>369</v>
      </c>
      <c r="B33" s="21"/>
      <c r="C33" s="21"/>
      <c r="D33" s="21"/>
      <c r="E33" s="516"/>
      <c r="F33" s="516"/>
      <c r="G33" s="21"/>
      <c r="H33" s="21"/>
      <c r="I33" s="21"/>
    </row>
    <row r="34" spans="1:9" ht="15">
      <c r="A34" s="289"/>
      <c r="B34" s="289"/>
      <c r="C34" s="289"/>
      <c r="D34" s="289"/>
      <c r="E34" s="516"/>
      <c r="F34" s="516"/>
      <c r="G34" s="21"/>
      <c r="H34" s="21"/>
      <c r="I34" s="21"/>
    </row>
    <row r="35" spans="1:9" s="516" customFormat="1" ht="15" customHeight="1">
      <c r="A35" s="529" t="s">
        <v>377</v>
      </c>
      <c r="E35"/>
      <c r="F35"/>
      <c r="G35" s="289"/>
      <c r="H35" s="289"/>
      <c r="I35" s="289"/>
    </row>
    <row r="36" spans="1:9" s="516" customFormat="1" ht="15" customHeight="1">
      <c r="A36" s="529"/>
      <c r="E36"/>
      <c r="F36"/>
      <c r="H36" s="289"/>
      <c r="I36" s="289"/>
    </row>
    <row r="37" spans="1:9" s="516" customFormat="1" ht="15" customHeight="1">
      <c r="A37" s="529" t="s">
        <v>378</v>
      </c>
      <c r="E37"/>
      <c r="F37"/>
      <c r="I37" s="289"/>
    </row>
    <row r="38" spans="1:9" s="516" customFormat="1" ht="15" customHeight="1">
      <c r="A38" s="528"/>
      <c r="E38"/>
      <c r="F38"/>
      <c r="I38" s="289"/>
    </row>
    <row r="39" spans="1:9" s="516" customFormat="1" ht="15" customHeight="1">
      <c r="A39" s="529"/>
      <c r="E39"/>
      <c r="F39"/>
      <c r="I39" s="289"/>
    </row>
    <row r="40" spans="1:6" s="516" customFormat="1" ht="15" customHeight="1">
      <c r="A40" s="529"/>
      <c r="B40" s="515"/>
      <c r="C40"/>
      <c r="D40"/>
      <c r="E40"/>
      <c r="F40"/>
    </row>
  </sheetData>
  <sheetProtection/>
  <printOptions horizontalCentered="1"/>
  <pageMargins left="0.75" right="0.75" top="0.85" bottom="0.72" header="0.5" footer="0.5"/>
  <pageSetup horizontalDpi="600" verticalDpi="600" orientation="landscape" scale="53" r:id="rId1"/>
  <rowBreaks count="1" manualBreakCount="1">
    <brk id="41" max="1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Q24"/>
  <sheetViews>
    <sheetView zoomScalePageLayoutView="0" workbookViewId="0" topLeftCell="A1">
      <selection activeCell="M28" sqref="M28"/>
    </sheetView>
  </sheetViews>
  <sheetFormatPr defaultColWidth="9.140625" defaultRowHeight="12.75"/>
  <cols>
    <col min="1" max="1" width="6.8515625" style="0" customWidth="1"/>
    <col min="3" max="3" width="9.8515625" style="0" bestFit="1" customWidth="1"/>
    <col min="6" max="6" width="9.28125" style="0" bestFit="1" customWidth="1"/>
    <col min="7" max="7" width="10.8515625" style="0" customWidth="1"/>
    <col min="8" max="8" width="10.7109375" style="0" customWidth="1"/>
    <col min="9" max="9" width="9.28125" style="0" bestFit="1" customWidth="1"/>
    <col min="10" max="10" width="10.57421875" style="0" bestFit="1" customWidth="1"/>
    <col min="11" max="14" width="9.28125" style="0" bestFit="1" customWidth="1"/>
    <col min="15" max="15" width="10.57421875" style="0" bestFit="1" customWidth="1"/>
    <col min="16" max="16" width="9.28125" style="0" bestFit="1" customWidth="1"/>
  </cols>
  <sheetData>
    <row r="1" spans="1:16" ht="24" thickBot="1">
      <c r="A1" s="3"/>
      <c r="G1" s="21"/>
      <c r="H1" s="21"/>
      <c r="I1" s="58" t="s">
        <v>8</v>
      </c>
      <c r="J1" s="21"/>
      <c r="K1" s="21"/>
      <c r="L1" s="21"/>
      <c r="M1" s="21"/>
      <c r="N1" s="58" t="s">
        <v>7</v>
      </c>
      <c r="O1" s="21"/>
      <c r="P1" s="21"/>
    </row>
    <row r="2" spans="1:17" ht="39.75" thickBot="1" thickTop="1">
      <c r="A2" s="43" t="s">
        <v>9</v>
      </c>
      <c r="B2" s="40" t="s">
        <v>10</v>
      </c>
      <c r="C2" s="41" t="s">
        <v>1</v>
      </c>
      <c r="D2" s="41" t="s">
        <v>2</v>
      </c>
      <c r="E2" s="41" t="s">
        <v>3</v>
      </c>
      <c r="F2" s="41" t="s">
        <v>11</v>
      </c>
      <c r="G2" s="43" t="str">
        <f>NDPL!G5</f>
        <v>FINAL READING 01/12/11</v>
      </c>
      <c r="H2" s="41" t="str">
        <f>NDPL!H5</f>
        <v>INTIAL READING 01/11/11</v>
      </c>
      <c r="I2" s="41" t="s">
        <v>4</v>
      </c>
      <c r="J2" s="41" t="s">
        <v>5</v>
      </c>
      <c r="K2" s="41" t="s">
        <v>6</v>
      </c>
      <c r="L2" s="43" t="str">
        <f>NDPL!G5</f>
        <v>FINAL READING 01/12/11</v>
      </c>
      <c r="M2" s="41" t="str">
        <f>NDPL!H5</f>
        <v>INTIAL READING 01/11/11</v>
      </c>
      <c r="N2" s="41" t="s">
        <v>4</v>
      </c>
      <c r="O2" s="41" t="s">
        <v>5</v>
      </c>
      <c r="P2" s="42" t="s">
        <v>6</v>
      </c>
      <c r="Q2" s="705"/>
    </row>
    <row r="3" ht="14.25" thickBot="1" thickTop="1"/>
    <row r="4" spans="1:17" ht="13.5" thickTop="1">
      <c r="A4" s="26"/>
      <c r="B4" s="314" t="s">
        <v>358</v>
      </c>
      <c r="C4" s="27"/>
      <c r="D4" s="27"/>
      <c r="E4" s="27"/>
      <c r="F4" s="37"/>
      <c r="G4" s="26"/>
      <c r="H4" s="27"/>
      <c r="I4" s="27"/>
      <c r="J4" s="27"/>
      <c r="K4" s="37"/>
      <c r="L4" s="26"/>
      <c r="M4" s="27"/>
      <c r="N4" s="27"/>
      <c r="O4" s="27"/>
      <c r="P4" s="37"/>
      <c r="Q4" s="183"/>
    </row>
    <row r="5" spans="1:17" ht="12.75">
      <c r="A5" s="25"/>
      <c r="B5" s="157" t="s">
        <v>362</v>
      </c>
      <c r="C5" s="159" t="s">
        <v>294</v>
      </c>
      <c r="D5" s="21"/>
      <c r="E5" s="21"/>
      <c r="F5" s="125"/>
      <c r="G5" s="25"/>
      <c r="H5" s="21"/>
      <c r="I5" s="21"/>
      <c r="J5" s="21"/>
      <c r="K5" s="125"/>
      <c r="L5" s="25"/>
      <c r="M5" s="21"/>
      <c r="N5" s="21"/>
      <c r="O5" s="21"/>
      <c r="P5" s="125"/>
      <c r="Q5" s="184"/>
    </row>
    <row r="6" spans="1:17" ht="15">
      <c r="A6" s="102">
        <v>1</v>
      </c>
      <c r="B6" s="131" t="s">
        <v>359</v>
      </c>
      <c r="C6" s="23">
        <v>4902492</v>
      </c>
      <c r="D6" s="155" t="s">
        <v>13</v>
      </c>
      <c r="E6" s="155" t="s">
        <v>296</v>
      </c>
      <c r="F6" s="30">
        <v>1500</v>
      </c>
      <c r="G6" s="452">
        <v>983318</v>
      </c>
      <c r="H6" s="453">
        <v>984493</v>
      </c>
      <c r="I6" s="81">
        <f>G6-H6</f>
        <v>-1175</v>
      </c>
      <c r="J6" s="81">
        <f>$F6*I6</f>
        <v>-1762500</v>
      </c>
      <c r="K6" s="83">
        <f>J6/1000000</f>
        <v>-1.7625</v>
      </c>
      <c r="L6" s="452">
        <v>981175</v>
      </c>
      <c r="M6" s="453">
        <v>981175</v>
      </c>
      <c r="N6" s="81">
        <f>L6-M6</f>
        <v>0</v>
      </c>
      <c r="O6" s="81">
        <f>$F6*N6</f>
        <v>0</v>
      </c>
      <c r="P6" s="83">
        <f>O6/1000000</f>
        <v>0</v>
      </c>
      <c r="Q6" s="184"/>
    </row>
    <row r="7" spans="1:17" ht="15">
      <c r="A7" s="102">
        <v>2</v>
      </c>
      <c r="B7" s="131" t="s">
        <v>360</v>
      </c>
      <c r="C7" s="23">
        <v>4902493</v>
      </c>
      <c r="D7" s="155" t="s">
        <v>13</v>
      </c>
      <c r="E7" s="155" t="s">
        <v>296</v>
      </c>
      <c r="F7" s="30">
        <v>1500</v>
      </c>
      <c r="G7" s="452">
        <v>976696</v>
      </c>
      <c r="H7" s="453">
        <v>978183</v>
      </c>
      <c r="I7" s="81">
        <f>G7-H7</f>
        <v>-1487</v>
      </c>
      <c r="J7" s="81">
        <f>$F7*I7</f>
        <v>-2230500</v>
      </c>
      <c r="K7" s="83">
        <f>J7/1000000</f>
        <v>-2.2305</v>
      </c>
      <c r="L7" s="452">
        <v>986915</v>
      </c>
      <c r="M7" s="453">
        <v>986915</v>
      </c>
      <c r="N7" s="81">
        <f>L7-M7</f>
        <v>0</v>
      </c>
      <c r="O7" s="81">
        <f>$F7*N7</f>
        <v>0</v>
      </c>
      <c r="P7" s="83">
        <f>O7/1000000</f>
        <v>0</v>
      </c>
      <c r="Q7" s="184"/>
    </row>
    <row r="8" spans="1:17" ht="15">
      <c r="A8" s="102">
        <v>3</v>
      </c>
      <c r="B8" s="131" t="s">
        <v>361</v>
      </c>
      <c r="C8" s="23">
        <v>4902494</v>
      </c>
      <c r="D8" s="155" t="s">
        <v>13</v>
      </c>
      <c r="E8" s="155" t="s">
        <v>296</v>
      </c>
      <c r="F8" s="30">
        <v>1500</v>
      </c>
      <c r="G8" s="452">
        <v>933787</v>
      </c>
      <c r="H8" s="453">
        <v>936905</v>
      </c>
      <c r="I8" s="81">
        <f>G8-H8</f>
        <v>-3118</v>
      </c>
      <c r="J8" s="81">
        <f>$F8*I8</f>
        <v>-4677000</v>
      </c>
      <c r="K8" s="83">
        <f>J8/1000000</f>
        <v>-4.677</v>
      </c>
      <c r="L8" s="452">
        <v>970201</v>
      </c>
      <c r="M8" s="453">
        <v>970201</v>
      </c>
      <c r="N8" s="81">
        <f>L8-M8</f>
        <v>0</v>
      </c>
      <c r="O8" s="81">
        <f>$F8*N8</f>
        <v>0</v>
      </c>
      <c r="P8" s="83">
        <f>O8/1000000</f>
        <v>0</v>
      </c>
      <c r="Q8" s="184"/>
    </row>
    <row r="9" spans="1:17" ht="12.75">
      <c r="A9" s="102"/>
      <c r="B9" s="21"/>
      <c r="C9" s="23"/>
      <c r="D9" s="21"/>
      <c r="E9" s="21"/>
      <c r="F9" s="30"/>
      <c r="G9" s="102"/>
      <c r="H9" s="23"/>
      <c r="I9" s="21"/>
      <c r="J9" s="21"/>
      <c r="K9" s="125"/>
      <c r="L9" s="102"/>
      <c r="M9" s="23"/>
      <c r="N9" s="21"/>
      <c r="O9" s="21"/>
      <c r="P9" s="125"/>
      <c r="Q9" s="184"/>
    </row>
    <row r="10" spans="1:17" ht="12.75">
      <c r="A10" s="25"/>
      <c r="B10" s="21"/>
      <c r="C10" s="21"/>
      <c r="D10" s="21"/>
      <c r="E10" s="21"/>
      <c r="F10" s="125"/>
      <c r="G10" s="102"/>
      <c r="H10" s="23"/>
      <c r="I10" s="21"/>
      <c r="J10" s="21"/>
      <c r="K10" s="125"/>
      <c r="L10" s="102"/>
      <c r="M10" s="23"/>
      <c r="N10" s="21"/>
      <c r="O10" s="21"/>
      <c r="P10" s="125"/>
      <c r="Q10" s="184"/>
    </row>
    <row r="11" spans="1:17" ht="12.75">
      <c r="A11" s="25"/>
      <c r="B11" s="21"/>
      <c r="C11" s="21"/>
      <c r="D11" s="21"/>
      <c r="E11" s="21"/>
      <c r="F11" s="125"/>
      <c r="G11" s="102"/>
      <c r="H11" s="23"/>
      <c r="I11" s="21"/>
      <c r="J11" s="21"/>
      <c r="K11" s="125"/>
      <c r="L11" s="102"/>
      <c r="M11" s="23"/>
      <c r="N11" s="21"/>
      <c r="O11" s="21"/>
      <c r="P11" s="125"/>
      <c r="Q11" s="184"/>
    </row>
    <row r="12" spans="1:17" ht="12.75">
      <c r="A12" s="25"/>
      <c r="B12" s="21"/>
      <c r="C12" s="21"/>
      <c r="D12" s="21"/>
      <c r="E12" s="21"/>
      <c r="F12" s="125"/>
      <c r="G12" s="102"/>
      <c r="H12" s="23"/>
      <c r="I12" s="245" t="s">
        <v>335</v>
      </c>
      <c r="J12" s="21"/>
      <c r="K12" s="244">
        <f>SUM(K6:K8)</f>
        <v>-8.67</v>
      </c>
      <c r="L12" s="102"/>
      <c r="M12" s="23"/>
      <c r="N12" s="245" t="s">
        <v>335</v>
      </c>
      <c r="O12" s="21"/>
      <c r="P12" s="244">
        <f>SUM(P6:P8)</f>
        <v>0</v>
      </c>
      <c r="Q12" s="184"/>
    </row>
    <row r="13" spans="1:17" ht="12.75">
      <c r="A13" s="25"/>
      <c r="B13" s="21"/>
      <c r="C13" s="21"/>
      <c r="D13" s="21"/>
      <c r="E13" s="21"/>
      <c r="F13" s="125"/>
      <c r="G13" s="102"/>
      <c r="H13" s="23"/>
      <c r="I13" s="396"/>
      <c r="J13" s="21"/>
      <c r="K13" s="240"/>
      <c r="L13" s="102"/>
      <c r="M13" s="23"/>
      <c r="N13" s="396"/>
      <c r="O13" s="21"/>
      <c r="P13" s="240"/>
      <c r="Q13" s="184"/>
    </row>
    <row r="14" spans="1:17" ht="12.75">
      <c r="A14" s="25"/>
      <c r="B14" s="21"/>
      <c r="C14" s="21"/>
      <c r="D14" s="21"/>
      <c r="E14" s="21"/>
      <c r="F14" s="125"/>
      <c r="G14" s="102"/>
      <c r="H14" s="23"/>
      <c r="I14" s="21"/>
      <c r="J14" s="21"/>
      <c r="K14" s="125"/>
      <c r="L14" s="102"/>
      <c r="M14" s="23"/>
      <c r="N14" s="21"/>
      <c r="O14" s="21"/>
      <c r="P14" s="125"/>
      <c r="Q14" s="184"/>
    </row>
    <row r="15" spans="1:17" ht="12.75">
      <c r="A15" s="25"/>
      <c r="B15" s="151" t="s">
        <v>159</v>
      </c>
      <c r="C15" s="21"/>
      <c r="D15" s="21"/>
      <c r="E15" s="21"/>
      <c r="F15" s="125"/>
      <c r="G15" s="102"/>
      <c r="H15" s="23"/>
      <c r="I15" s="21"/>
      <c r="J15" s="21"/>
      <c r="K15" s="125"/>
      <c r="L15" s="102"/>
      <c r="M15" s="23"/>
      <c r="N15" s="21"/>
      <c r="O15" s="21"/>
      <c r="P15" s="125"/>
      <c r="Q15" s="184"/>
    </row>
    <row r="16" spans="1:17" ht="12.75">
      <c r="A16" s="140"/>
      <c r="B16" s="141" t="s">
        <v>293</v>
      </c>
      <c r="C16" s="142" t="s">
        <v>294</v>
      </c>
      <c r="D16" s="142"/>
      <c r="E16" s="143"/>
      <c r="F16" s="144"/>
      <c r="G16" s="145"/>
      <c r="H16" s="23"/>
      <c r="I16" s="21"/>
      <c r="J16" s="21"/>
      <c r="K16" s="125"/>
      <c r="L16" s="102"/>
      <c r="M16" s="23"/>
      <c r="N16" s="21"/>
      <c r="O16" s="21"/>
      <c r="P16" s="125"/>
      <c r="Q16" s="184"/>
    </row>
    <row r="17" spans="1:17" ht="15">
      <c r="A17" s="145">
        <v>1</v>
      </c>
      <c r="B17" s="146" t="s">
        <v>295</v>
      </c>
      <c r="C17" s="147">
        <v>4902509</v>
      </c>
      <c r="D17" s="148" t="s">
        <v>13</v>
      </c>
      <c r="E17" s="148" t="s">
        <v>296</v>
      </c>
      <c r="F17" s="149">
        <v>5000</v>
      </c>
      <c r="G17" s="452">
        <v>996990</v>
      </c>
      <c r="H17" s="453">
        <v>997019</v>
      </c>
      <c r="I17" s="81">
        <f>G17-H17</f>
        <v>-29</v>
      </c>
      <c r="J17" s="81">
        <f>$F17*I17</f>
        <v>-145000</v>
      </c>
      <c r="K17" s="83">
        <f>J17/1000000</f>
        <v>-0.145</v>
      </c>
      <c r="L17" s="452">
        <v>37096</v>
      </c>
      <c r="M17" s="453">
        <v>37234</v>
      </c>
      <c r="N17" s="81">
        <f>L17-M17</f>
        <v>-138</v>
      </c>
      <c r="O17" s="81">
        <f>$F17*N17</f>
        <v>-690000</v>
      </c>
      <c r="P17" s="83">
        <f>O17/1000000</f>
        <v>-0.69</v>
      </c>
      <c r="Q17" s="184"/>
    </row>
    <row r="18" spans="1:17" ht="15">
      <c r="A18" s="145">
        <v>2</v>
      </c>
      <c r="B18" s="146" t="s">
        <v>297</v>
      </c>
      <c r="C18" s="147">
        <v>4902510</v>
      </c>
      <c r="D18" s="148" t="s">
        <v>13</v>
      </c>
      <c r="E18" s="148" t="s">
        <v>296</v>
      </c>
      <c r="F18" s="149">
        <v>1000</v>
      </c>
      <c r="G18" s="452">
        <v>999379</v>
      </c>
      <c r="H18" s="453">
        <v>999405</v>
      </c>
      <c r="I18" s="81">
        <f>G18-H18</f>
        <v>-26</v>
      </c>
      <c r="J18" s="81">
        <f>$F18*I18</f>
        <v>-26000</v>
      </c>
      <c r="K18" s="83">
        <f>J18/1000000</f>
        <v>-0.026</v>
      </c>
      <c r="L18" s="452">
        <v>8115</v>
      </c>
      <c r="M18" s="453">
        <v>8253</v>
      </c>
      <c r="N18" s="81">
        <f>L18-M18</f>
        <v>-138</v>
      </c>
      <c r="O18" s="81">
        <f>$F18*N18</f>
        <v>-138000</v>
      </c>
      <c r="P18" s="83">
        <f>O18/1000000</f>
        <v>-0.138</v>
      </c>
      <c r="Q18" s="184" t="s">
        <v>389</v>
      </c>
    </row>
    <row r="19" spans="1:17" ht="15">
      <c r="A19" s="145">
        <v>3</v>
      </c>
      <c r="B19" s="146" t="s">
        <v>298</v>
      </c>
      <c r="C19" s="147">
        <v>4864947</v>
      </c>
      <c r="D19" s="148" t="s">
        <v>13</v>
      </c>
      <c r="E19" s="148" t="s">
        <v>296</v>
      </c>
      <c r="F19" s="149">
        <v>1000</v>
      </c>
      <c r="G19" s="452">
        <v>971334</v>
      </c>
      <c r="H19" s="453">
        <v>973677</v>
      </c>
      <c r="I19" s="81">
        <f>G19-H19</f>
        <v>-2343</v>
      </c>
      <c r="J19" s="81">
        <f>$F19*I19</f>
        <v>-2343000</v>
      </c>
      <c r="K19" s="83">
        <f>J19/1000000</f>
        <v>-2.343</v>
      </c>
      <c r="L19" s="452">
        <v>991272</v>
      </c>
      <c r="M19" s="453">
        <v>991337</v>
      </c>
      <c r="N19" s="81">
        <f>L19-M19</f>
        <v>-65</v>
      </c>
      <c r="O19" s="81">
        <f>$F19*N19</f>
        <v>-65000</v>
      </c>
      <c r="P19" s="83">
        <f>O19/1000000</f>
        <v>-0.065</v>
      </c>
      <c r="Q19" s="184"/>
    </row>
    <row r="20" spans="1:17" ht="12.75">
      <c r="A20" s="145"/>
      <c r="B20" s="146"/>
      <c r="C20" s="147"/>
      <c r="D20" s="148"/>
      <c r="E20" s="148"/>
      <c r="F20" s="150"/>
      <c r="G20" s="161"/>
      <c r="H20" s="21"/>
      <c r="I20" s="81"/>
      <c r="J20" s="81"/>
      <c r="K20" s="83"/>
      <c r="L20" s="82"/>
      <c r="M20" s="80"/>
      <c r="N20" s="81"/>
      <c r="O20" s="81"/>
      <c r="P20" s="83"/>
      <c r="Q20" s="184"/>
    </row>
    <row r="21" spans="1:17" ht="12.75">
      <c r="A21" s="25"/>
      <c r="B21" s="21"/>
      <c r="C21" s="21"/>
      <c r="D21" s="21"/>
      <c r="E21" s="21"/>
      <c r="F21" s="125"/>
      <c r="G21" s="25"/>
      <c r="H21" s="21"/>
      <c r="I21" s="21"/>
      <c r="J21" s="21"/>
      <c r="K21" s="125"/>
      <c r="L21" s="25"/>
      <c r="M21" s="21"/>
      <c r="N21" s="21"/>
      <c r="O21" s="21"/>
      <c r="P21" s="125"/>
      <c r="Q21" s="184"/>
    </row>
    <row r="22" spans="1:17" ht="12.75">
      <c r="A22" s="25"/>
      <c r="B22" s="21"/>
      <c r="C22" s="21"/>
      <c r="D22" s="21"/>
      <c r="E22" s="21"/>
      <c r="F22" s="125"/>
      <c r="G22" s="25"/>
      <c r="H22" s="21"/>
      <c r="I22" s="21"/>
      <c r="J22" s="21"/>
      <c r="K22" s="125"/>
      <c r="L22" s="25"/>
      <c r="M22" s="21"/>
      <c r="N22" s="21"/>
      <c r="O22" s="21"/>
      <c r="P22" s="125"/>
      <c r="Q22" s="184"/>
    </row>
    <row r="23" spans="1:17" ht="12.75">
      <c r="A23" s="25"/>
      <c r="B23" s="21"/>
      <c r="C23" s="21"/>
      <c r="D23" s="21"/>
      <c r="E23" s="21"/>
      <c r="F23" s="125"/>
      <c r="G23" s="25"/>
      <c r="H23" s="21"/>
      <c r="I23" s="245" t="s">
        <v>335</v>
      </c>
      <c r="J23" s="21"/>
      <c r="K23" s="244">
        <f>SUM(K17:K19)</f>
        <v>-2.514</v>
      </c>
      <c r="L23" s="25"/>
      <c r="M23" s="21"/>
      <c r="N23" s="245" t="s">
        <v>335</v>
      </c>
      <c r="O23" s="21"/>
      <c r="P23" s="244">
        <f>SUM(P17:P19)</f>
        <v>-0.893</v>
      </c>
      <c r="Q23" s="184"/>
    </row>
    <row r="24" spans="1:17" ht="13.5" thickBot="1">
      <c r="A24" s="31"/>
      <c r="B24" s="32"/>
      <c r="C24" s="32"/>
      <c r="D24" s="32"/>
      <c r="E24" s="32"/>
      <c r="F24" s="64"/>
      <c r="G24" s="31"/>
      <c r="H24" s="32"/>
      <c r="I24" s="32"/>
      <c r="J24" s="32"/>
      <c r="K24" s="64"/>
      <c r="L24" s="31"/>
      <c r="M24" s="32"/>
      <c r="N24" s="32"/>
      <c r="O24" s="32"/>
      <c r="P24" s="64"/>
      <c r="Q24" s="185"/>
    </row>
    <row r="25" ht="13.5" thickTop="1"/>
  </sheetData>
  <sheetProtection/>
  <printOptions/>
  <pageMargins left="0.75" right="0.75" top="1" bottom="1" header="0.5" footer="0.5"/>
  <pageSetup horizontalDpi="600" verticalDpi="600" orientation="portrait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ICM</cp:lastModifiedBy>
  <cp:lastPrinted>2011-02-23T07:04:15Z</cp:lastPrinted>
  <dcterms:created xsi:type="dcterms:W3CDTF">1996-10-14T23:33:28Z</dcterms:created>
  <dcterms:modified xsi:type="dcterms:W3CDTF">2011-12-23T05:35:30Z</dcterms:modified>
  <cp:category/>
  <cp:version/>
  <cp:contentType/>
  <cp:contentStatus/>
</cp:coreProperties>
</file>